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A8880E5-9877-46ED-A23F-7D16173EA93D}" xr6:coauthVersionLast="36" xr6:coauthVersionMax="36" xr10:uidLastSave="{00000000-0000-0000-0000-000000000000}"/>
  <bookViews>
    <workbookView xWindow="0" yWindow="0" windowWidth="20490" windowHeight="8940" firstSheet="2" activeTab="2" xr2:uid="{00000000-000D-0000-FFFF-FFFF00000000}"/>
  </bookViews>
  <sheets>
    <sheet name="Grants" sheetId="1" r:id="rId1"/>
    <sheet name="Loans " sheetId="2" r:id="rId2"/>
    <sheet name="Revenue and Financing Page " sheetId="3" r:id="rId3"/>
    <sheet name="Expenditure  Page " sheetId="4" r:id="rId4"/>
    <sheet name="General Framework " sheetId="5" r:id="rId5"/>
    <sheet name="Sectoral Allocations" sheetId="6" r:id="rId6"/>
    <sheet name="Main Capital Allocations " sheetId="7" r:id="rId7"/>
    <sheet name="Dashboard" sheetId="8" r:id="rId8"/>
  </sheets>
  <externalReferences>
    <externalReference r:id="rId9"/>
  </externalReferences>
  <definedNames>
    <definedName name="_xlnm._FilterDatabase" localSheetId="6" hidden="1">'Main Capital Allocations '!$A$6:$E$39</definedName>
  </definedNames>
  <calcPr calcId="179021"/>
</workbook>
</file>

<file path=xl/calcChain.xml><?xml version="1.0" encoding="utf-8"?>
<calcChain xmlns="http://schemas.openxmlformats.org/spreadsheetml/2006/main">
  <c r="F18" i="6" l="1"/>
  <c r="C14" i="4" l="1"/>
  <c r="C10" i="2" l="1"/>
  <c r="C30" i="1"/>
  <c r="C17" i="1"/>
  <c r="B17" i="1"/>
  <c r="C21" i="2"/>
  <c r="B10" i="2"/>
  <c r="G14" i="4"/>
  <c r="G18" i="4" s="1"/>
  <c r="F14" i="4"/>
  <c r="F18" i="4" s="1"/>
  <c r="B14" i="4"/>
  <c r="B18" i="4" s="1"/>
  <c r="H23" i="3"/>
  <c r="H17" i="3"/>
  <c r="H25" i="3" s="1"/>
  <c r="G23" i="3"/>
  <c r="G17" i="3"/>
  <c r="G25" i="3" s="1"/>
  <c r="C20" i="3"/>
  <c r="C19" i="3"/>
  <c r="E36" i="3" s="1"/>
  <c r="C13" i="3"/>
  <c r="E34" i="3" s="1"/>
  <c r="C12" i="3"/>
  <c r="C17" i="3" s="1"/>
  <c r="B21" i="2"/>
  <c r="D23" i="3"/>
  <c r="D25" i="3"/>
  <c r="F7" i="3" s="1"/>
  <c r="F25" i="3"/>
  <c r="C29" i="3"/>
  <c r="E29" i="3"/>
  <c r="F29" i="3"/>
  <c r="C30" i="3"/>
  <c r="E30" i="3"/>
  <c r="F30" i="3"/>
  <c r="C31" i="3"/>
  <c r="E31" i="3"/>
  <c r="F31" i="3"/>
  <c r="C32" i="3"/>
  <c r="E32" i="3"/>
  <c r="F32" i="3"/>
  <c r="C33" i="3"/>
  <c r="E33" i="3"/>
  <c r="F33" i="3"/>
  <c r="C34" i="3"/>
  <c r="F34" i="3"/>
  <c r="C35" i="3"/>
  <c r="E35" i="3"/>
  <c r="F35" i="3"/>
  <c r="C36" i="3"/>
  <c r="F36" i="3"/>
  <c r="C37" i="3"/>
  <c r="E37" i="3"/>
  <c r="F37" i="3"/>
  <c r="C38" i="3"/>
  <c r="E38" i="3"/>
  <c r="F38" i="3"/>
  <c r="C39" i="3"/>
  <c r="E39" i="3"/>
  <c r="F39" i="3"/>
  <c r="B30" i="1"/>
  <c r="C23" i="3" l="1"/>
  <c r="C25" i="3" s="1"/>
  <c r="F23" i="3"/>
  <c r="F22" i="3"/>
  <c r="H39" i="3" s="1"/>
  <c r="F21" i="3"/>
  <c r="F20" i="3"/>
  <c r="H37" i="3" s="1"/>
  <c r="F19" i="3"/>
  <c r="F17" i="3"/>
  <c r="F15" i="3"/>
  <c r="H35" i="3" s="1"/>
  <c r="F13" i="3"/>
  <c r="F12" i="3"/>
  <c r="F10" i="3"/>
  <c r="F9" i="3"/>
  <c r="F8" i="3"/>
  <c r="A2" i="8"/>
  <c r="C59" i="7"/>
  <c r="B59" i="7"/>
  <c r="C58" i="7"/>
  <c r="B58" i="7"/>
  <c r="C55" i="7"/>
  <c r="B55" i="7"/>
  <c r="A55" i="7"/>
  <c r="C54" i="7"/>
  <c r="B54" i="7"/>
  <c r="A54" i="7"/>
  <c r="C53" i="7"/>
  <c r="B53" i="7"/>
  <c r="A53" i="7"/>
  <c r="C52" i="7"/>
  <c r="B52" i="7"/>
  <c r="A52" i="7"/>
  <c r="C51" i="7"/>
  <c r="B51" i="7"/>
  <c r="A51" i="7"/>
  <c r="C50" i="7"/>
  <c r="B50" i="7"/>
  <c r="A50" i="7"/>
  <c r="F44" i="7"/>
  <c r="E44" i="7"/>
  <c r="F43" i="7"/>
  <c r="E43" i="7"/>
  <c r="A2" i="7"/>
  <c r="A1" i="7"/>
  <c r="O32" i="6"/>
  <c r="N32" i="6"/>
  <c r="I32" i="6"/>
  <c r="H32" i="6"/>
  <c r="E32" i="6"/>
  <c r="D32" i="6"/>
  <c r="C32" i="6"/>
  <c r="B32" i="6"/>
  <c r="K31" i="6"/>
  <c r="G31" i="6"/>
  <c r="F31" i="6"/>
  <c r="J31" i="6" s="1"/>
  <c r="K30" i="6"/>
  <c r="G30" i="6"/>
  <c r="F30" i="6"/>
  <c r="J30" i="6" s="1"/>
  <c r="K29" i="6"/>
  <c r="G29" i="6"/>
  <c r="F29" i="6"/>
  <c r="J29" i="6" s="1"/>
  <c r="K28" i="6"/>
  <c r="G28" i="6"/>
  <c r="F28" i="6"/>
  <c r="J28" i="6" s="1"/>
  <c r="G27" i="6"/>
  <c r="K27" i="6" s="1"/>
  <c r="F27" i="6"/>
  <c r="J27" i="6" s="1"/>
  <c r="G26" i="6"/>
  <c r="K26" i="6" s="1"/>
  <c r="F26" i="6"/>
  <c r="J26" i="6" s="1"/>
  <c r="G25" i="6"/>
  <c r="K25" i="6" s="1"/>
  <c r="F25" i="6"/>
  <c r="J25" i="6" s="1"/>
  <c r="K24" i="6"/>
  <c r="G24" i="6"/>
  <c r="F24" i="6"/>
  <c r="J24" i="6" s="1"/>
  <c r="G23" i="6"/>
  <c r="K23" i="6" s="1"/>
  <c r="F23" i="6"/>
  <c r="J23" i="6" s="1"/>
  <c r="G22" i="6"/>
  <c r="K22" i="6" s="1"/>
  <c r="F22" i="6"/>
  <c r="J22" i="6" s="1"/>
  <c r="G21" i="6"/>
  <c r="K21" i="6" s="1"/>
  <c r="F21" i="6"/>
  <c r="J21" i="6" s="1"/>
  <c r="G20" i="6"/>
  <c r="K20" i="6" s="1"/>
  <c r="F20" i="6"/>
  <c r="J20" i="6" s="1"/>
  <c r="G19" i="6"/>
  <c r="K19" i="6" s="1"/>
  <c r="F19" i="6"/>
  <c r="J19" i="6" s="1"/>
  <c r="G18" i="6"/>
  <c r="K18" i="6" s="1"/>
  <c r="J18" i="6"/>
  <c r="G17" i="6"/>
  <c r="K17" i="6" s="1"/>
  <c r="F17" i="6"/>
  <c r="J17" i="6" s="1"/>
  <c r="G16" i="6"/>
  <c r="K16" i="6" s="1"/>
  <c r="F16" i="6"/>
  <c r="J16" i="6" s="1"/>
  <c r="G15" i="6"/>
  <c r="K15" i="6" s="1"/>
  <c r="F15" i="6"/>
  <c r="J15" i="6" s="1"/>
  <c r="K14" i="6"/>
  <c r="G14" i="6"/>
  <c r="F14" i="6"/>
  <c r="J14" i="6" s="1"/>
  <c r="G13" i="6"/>
  <c r="K13" i="6" s="1"/>
  <c r="F13" i="6"/>
  <c r="J13" i="6" s="1"/>
  <c r="K12" i="6"/>
  <c r="G12" i="6"/>
  <c r="F12" i="6"/>
  <c r="J12" i="6" s="1"/>
  <c r="G11" i="6"/>
  <c r="K11" i="6" s="1"/>
  <c r="F11" i="6"/>
  <c r="J11" i="6" s="1"/>
  <c r="G10" i="6"/>
  <c r="K10" i="6" s="1"/>
  <c r="F10" i="6"/>
  <c r="J10" i="6" s="1"/>
  <c r="G9" i="6"/>
  <c r="K9" i="6" s="1"/>
  <c r="F9" i="6"/>
  <c r="J9" i="6" s="1"/>
  <c r="K8" i="6"/>
  <c r="G8" i="6"/>
  <c r="F8" i="6"/>
  <c r="J8" i="6" s="1"/>
  <c r="G7" i="6"/>
  <c r="K7" i="6" s="1"/>
  <c r="F7" i="6"/>
  <c r="J7" i="6" s="1"/>
  <c r="G6" i="6"/>
  <c r="F6" i="6"/>
  <c r="A2" i="6"/>
  <c r="A1" i="6"/>
  <c r="G8" i="5"/>
  <c r="F8" i="5"/>
  <c r="F9" i="5" s="1"/>
  <c r="B8" i="5"/>
  <c r="G7" i="5"/>
  <c r="G9" i="5" s="1"/>
  <c r="G11" i="5" s="1"/>
  <c r="F7" i="5"/>
  <c r="A2" i="5"/>
  <c r="A1" i="5"/>
  <c r="C36" i="4"/>
  <c r="B36" i="4"/>
  <c r="C35" i="4"/>
  <c r="B35" i="4"/>
  <c r="C34" i="4"/>
  <c r="B34" i="4"/>
  <c r="C33" i="4"/>
  <c r="B33" i="4"/>
  <c r="C32" i="4"/>
  <c r="B32" i="4"/>
  <c r="C31" i="4"/>
  <c r="B31" i="4"/>
  <c r="C30" i="4"/>
  <c r="B30" i="4"/>
  <c r="C18" i="4"/>
  <c r="K34" i="6" s="1"/>
  <c r="B60" i="7"/>
  <c r="E16" i="4"/>
  <c r="D16" i="4"/>
  <c r="E14" i="4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A2" i="4"/>
  <c r="A1" i="4"/>
  <c r="F10" i="5"/>
  <c r="H10" i="5" s="1"/>
  <c r="G10" i="5"/>
  <c r="H38" i="3"/>
  <c r="H36" i="3"/>
  <c r="H34" i="3"/>
  <c r="H33" i="3"/>
  <c r="H32" i="3"/>
  <c r="H31" i="3"/>
  <c r="H30" i="3"/>
  <c r="H29" i="3"/>
  <c r="A2" i="3"/>
  <c r="A1" i="3"/>
  <c r="E22" i="2"/>
  <c r="D22" i="2"/>
  <c r="E21" i="2"/>
  <c r="D21" i="2"/>
  <c r="E20" i="2"/>
  <c r="D20" i="2"/>
  <c r="E19" i="2"/>
  <c r="D19" i="2"/>
  <c r="E18" i="2"/>
  <c r="D18" i="2"/>
  <c r="E17" i="2"/>
  <c r="D17" i="2"/>
  <c r="E13" i="2"/>
  <c r="D13" i="2"/>
  <c r="E12" i="2"/>
  <c r="D12" i="2"/>
  <c r="E11" i="2"/>
  <c r="D11" i="2"/>
  <c r="E10" i="2"/>
  <c r="D10" i="2"/>
  <c r="E9" i="2"/>
  <c r="D9" i="2"/>
  <c r="E8" i="2"/>
  <c r="D8" i="2"/>
  <c r="A2" i="2"/>
  <c r="A1" i="2"/>
  <c r="E29" i="1"/>
  <c r="D29" i="1"/>
  <c r="E28" i="1"/>
  <c r="D28" i="1"/>
  <c r="E27" i="1"/>
  <c r="D27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C57" i="7" l="1"/>
  <c r="C56" i="7" s="1"/>
  <c r="G32" i="6"/>
  <c r="K6" i="6"/>
  <c r="K32" i="6" s="1"/>
  <c r="K33" i="6" s="1"/>
  <c r="M33" i="6" s="1"/>
  <c r="E18" i="4"/>
  <c r="C7" i="5"/>
  <c r="E7" i="5" s="1"/>
  <c r="B57" i="7"/>
  <c r="F32" i="6"/>
  <c r="H7" i="5"/>
  <c r="B56" i="7"/>
  <c r="E7" i="3"/>
  <c r="E25" i="3"/>
  <c r="E21" i="3"/>
  <c r="E19" i="3"/>
  <c r="E15" i="3"/>
  <c r="E12" i="3"/>
  <c r="E9" i="3"/>
  <c r="E22" i="3"/>
  <c r="E20" i="3"/>
  <c r="E17" i="3"/>
  <c r="E13" i="3"/>
  <c r="E10" i="3"/>
  <c r="E8" i="3"/>
  <c r="E23" i="3"/>
  <c r="B10" i="5"/>
  <c r="D10" i="5" s="1"/>
  <c r="M34" i="6"/>
  <c r="M8" i="6"/>
  <c r="M10" i="6"/>
  <c r="M12" i="6"/>
  <c r="M14" i="6"/>
  <c r="M16" i="6"/>
  <c r="M18" i="6"/>
  <c r="M20" i="6"/>
  <c r="M22" i="6"/>
  <c r="M24" i="6"/>
  <c r="M26" i="6"/>
  <c r="M28" i="6"/>
  <c r="M30" i="6"/>
  <c r="M7" i="6"/>
  <c r="M9" i="6"/>
  <c r="M11" i="6"/>
  <c r="M13" i="6"/>
  <c r="M15" i="6"/>
  <c r="M17" i="6"/>
  <c r="M19" i="6"/>
  <c r="M21" i="6"/>
  <c r="M23" i="6"/>
  <c r="M25" i="6"/>
  <c r="M27" i="6"/>
  <c r="M29" i="6"/>
  <c r="M31" i="6"/>
  <c r="F46" i="7"/>
  <c r="F47" i="7" s="1"/>
  <c r="C60" i="7"/>
  <c r="D8" i="5"/>
  <c r="C37" i="4"/>
  <c r="F11" i="5"/>
  <c r="H9" i="5"/>
  <c r="H8" i="5"/>
  <c r="F45" i="7"/>
  <c r="D18" i="4"/>
  <c r="B37" i="4"/>
  <c r="B7" i="5"/>
  <c r="D7" i="5" s="1"/>
  <c r="J6" i="6"/>
  <c r="J34" i="6"/>
  <c r="L8" i="6" s="1"/>
  <c r="E45" i="7"/>
  <c r="E46" i="7"/>
  <c r="E47" i="7" s="1"/>
  <c r="M32" i="6" l="1"/>
  <c r="M6" i="6"/>
  <c r="C8" i="5"/>
  <c r="C10" i="5"/>
  <c r="E10" i="5" s="1"/>
  <c r="J32" i="6"/>
  <c r="L32" i="6" s="1"/>
  <c r="L6" i="6"/>
  <c r="L34" i="6"/>
  <c r="B9" i="5"/>
  <c r="L30" i="6"/>
  <c r="L28" i="6"/>
  <c r="L26" i="6"/>
  <c r="L24" i="6"/>
  <c r="L22" i="6"/>
  <c r="L20" i="6"/>
  <c r="L18" i="6"/>
  <c r="L16" i="6"/>
  <c r="L14" i="6"/>
  <c r="L12" i="6"/>
  <c r="L10" i="6"/>
  <c r="L7" i="6"/>
  <c r="G39" i="3"/>
  <c r="G38" i="3"/>
  <c r="G37" i="3"/>
  <c r="G36" i="3"/>
  <c r="G35" i="3"/>
  <c r="G34" i="3"/>
  <c r="G33" i="3"/>
  <c r="G32" i="3"/>
  <c r="G31" i="3"/>
  <c r="G30" i="3"/>
  <c r="G29" i="3"/>
  <c r="L31" i="6"/>
  <c r="L29" i="6"/>
  <c r="L27" i="6"/>
  <c r="L25" i="6"/>
  <c r="L23" i="6"/>
  <c r="L21" i="6"/>
  <c r="L19" i="6"/>
  <c r="L17" i="6"/>
  <c r="L15" i="6"/>
  <c r="L13" i="6"/>
  <c r="L11" i="6"/>
  <c r="L9" i="6"/>
  <c r="J33" i="6" l="1"/>
  <c r="L33" i="6" s="1"/>
  <c r="E8" i="5"/>
  <c r="C9" i="5"/>
  <c r="B11" i="5"/>
  <c r="D11" i="5" s="1"/>
  <c r="D9" i="5"/>
  <c r="C11" i="5" l="1"/>
  <c r="E11" i="5" s="1"/>
  <c r="E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200-000003000000}">
      <text>
        <r>
          <rPr>
            <sz val="10"/>
            <color rgb="FF000000"/>
            <rFont val="Arial"/>
          </rPr>
          <t>this column should be presented as a percentage number
	-Kristina M Aquino</t>
        </r>
      </text>
    </comment>
    <comment ref="F6" authorId="0" shapeId="0" xr:uid="{00000000-0006-0000-0200-000002000000}">
      <text>
        <r>
          <rPr>
            <sz val="10"/>
            <color rgb="FF000000"/>
            <rFont val="Arial"/>
          </rPr>
          <t>this column should be presented as a percentage number
	-Kristina M Aquino</t>
        </r>
      </text>
    </comment>
    <comment ref="G28" authorId="0" shapeId="0" xr:uid="{00000000-0006-0000-0200-000004000000}">
      <text>
        <r>
          <rPr>
            <sz val="10"/>
            <color rgb="FF000000"/>
            <rFont val="Arial"/>
          </rPr>
          <t>this column should be presented as a percentage number
	-Kristina M Aquino</t>
        </r>
      </text>
    </comment>
    <comment ref="H28" authorId="0" shapeId="0" xr:uid="{00000000-0006-0000-0200-000001000000}">
      <text>
        <r>
          <rPr>
            <sz val="10"/>
            <color rgb="FF000000"/>
            <rFont val="Arial"/>
          </rPr>
          <t>this column should be presented as a percentage number
	-Kristina M Aquino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6" authorId="0" shapeId="0" xr:uid="{00000000-0006-0000-0300-000001000000}">
      <text>
        <r>
          <rPr>
            <sz val="10"/>
            <color rgb="FF000000"/>
            <rFont val="Arial"/>
          </rPr>
          <t>this column should be presented as a percentage number
	-Kristina M Aquino</t>
        </r>
      </text>
    </comment>
  </commentList>
</comments>
</file>

<file path=xl/sharedStrings.xml><?xml version="1.0" encoding="utf-8"?>
<sst xmlns="http://schemas.openxmlformats.org/spreadsheetml/2006/main" count="401" uniqueCount="232">
  <si>
    <t>How will the Government source the grants</t>
  </si>
  <si>
    <t xml:space="preserve">Domestic  Grants </t>
  </si>
  <si>
    <t xml:space="preserve">Approved 2020 Budget Target </t>
  </si>
  <si>
    <t xml:space="preserve">Revised 2020 Budget Target </t>
  </si>
  <si>
    <t>Approved</t>
  </si>
  <si>
    <t>Revised</t>
  </si>
  <si>
    <t>Project/Donor</t>
  </si>
  <si>
    <t>Amount Naira</t>
  </si>
  <si>
    <t>Amount Naira Billion</t>
  </si>
  <si>
    <t>Total Domestic Grants</t>
  </si>
  <si>
    <t xml:space="preserve">Foreign Grants </t>
  </si>
  <si>
    <t xml:space="preserve">Total Foreign Grants </t>
  </si>
  <si>
    <t>NOTES</t>
  </si>
  <si>
    <t xml:space="preserve">All numbers must be rounded to the nearest number </t>
  </si>
  <si>
    <t>All input cells are coloured pink</t>
  </si>
  <si>
    <t>All calculation cells are coloured yellow</t>
  </si>
  <si>
    <t>All linked cells are coloured blue</t>
  </si>
  <si>
    <t>All title cells are coloured green</t>
  </si>
  <si>
    <t xml:space="preserve">How will the Government source the loans: </t>
  </si>
  <si>
    <t>Domestic Loans</t>
  </si>
  <si>
    <t>Project/Institution</t>
  </si>
  <si>
    <t xml:space="preserve">Total Domestic Loans </t>
  </si>
  <si>
    <t>Foreign Loans</t>
  </si>
  <si>
    <t>Project/Insitution</t>
  </si>
  <si>
    <t xml:space="preserve">Total Foreign Loans </t>
  </si>
  <si>
    <t>Where will the money come from?</t>
  </si>
  <si>
    <t>Budget Resource Envelope (Source of Funds)</t>
  </si>
  <si>
    <t>Approved 2020  Percentage of Total Sources of Funds</t>
  </si>
  <si>
    <t>Revised 2020  Percentage of Total Sources of Funds</t>
  </si>
  <si>
    <t>Previous Year Target</t>
  </si>
  <si>
    <t>Previous Year Actual</t>
  </si>
  <si>
    <t>Revenue</t>
  </si>
  <si>
    <t>Internally Generated Revenue</t>
  </si>
  <si>
    <t>Statutory Allocation</t>
  </si>
  <si>
    <t>Value Added Tax</t>
  </si>
  <si>
    <t>Other Statutory Revenue</t>
  </si>
  <si>
    <t>Grant</t>
  </si>
  <si>
    <t>Domestic Grants</t>
  </si>
  <si>
    <t>Foreign Grants</t>
  </si>
  <si>
    <t>Opening Balance</t>
  </si>
  <si>
    <t>Total Revenue, Grant (including Opening Balance)</t>
  </si>
  <si>
    <t>Budget Financing</t>
  </si>
  <si>
    <t xml:space="preserve">Sales of Government Assets </t>
  </si>
  <si>
    <t xml:space="preserve">Other Deficit Financing Items </t>
  </si>
  <si>
    <t>Total Budget Financing</t>
  </si>
  <si>
    <t>Total Budget Revenue and Financing</t>
  </si>
  <si>
    <t>Source of Funds Composition</t>
  </si>
  <si>
    <t xml:space="preserve">Expenditure: Where does the Money go? </t>
  </si>
  <si>
    <t>Expenditure</t>
  </si>
  <si>
    <t xml:space="preserve">Approved 2020  Percentage of Total Budgeted Expenditure </t>
  </si>
  <si>
    <t xml:space="preserve">Revied 2020  Percentage of Total Budgeted Expenditure </t>
  </si>
  <si>
    <t>Recurrent Expenditure</t>
  </si>
  <si>
    <t>Personnel Cost</t>
  </si>
  <si>
    <t>Overhead Cost</t>
  </si>
  <si>
    <t xml:space="preserve">Consolidated Revenue Charges </t>
  </si>
  <si>
    <t xml:space="preserve">Transfers </t>
  </si>
  <si>
    <t>Interest Payments (Public Debts)</t>
  </si>
  <si>
    <t xml:space="preserve">Other Recurrent Expenditure </t>
  </si>
  <si>
    <t xml:space="preserve">Total Recurrent Expenditure </t>
  </si>
  <si>
    <t xml:space="preserve">Total Capital Expenditure </t>
  </si>
  <si>
    <t xml:space="preserve">Total Expenditure </t>
  </si>
  <si>
    <t>`</t>
  </si>
  <si>
    <t>Amount</t>
  </si>
  <si>
    <t>Consolidated Revenue Charges</t>
  </si>
  <si>
    <t>Transfers</t>
  </si>
  <si>
    <t>Other Recurrent Expenditure</t>
  </si>
  <si>
    <t>Capital Cost</t>
  </si>
  <si>
    <t>Completness Check</t>
  </si>
  <si>
    <t>General Framework</t>
  </si>
  <si>
    <t>Budget Line Item</t>
  </si>
  <si>
    <t>2020 Approved Budget Naira</t>
  </si>
  <si>
    <t>2020 Revised Budget Naira</t>
  </si>
  <si>
    <t>2020 Approved Budget Billion Naira</t>
  </si>
  <si>
    <t>2020 Revised Budget Billion Naira</t>
  </si>
  <si>
    <t xml:space="preserve">Previous Year Budget Target </t>
  </si>
  <si>
    <t>Budget Execution</t>
  </si>
  <si>
    <t>Total Budget Expenditure</t>
  </si>
  <si>
    <t>Total Budget Revenue and Grants</t>
  </si>
  <si>
    <t>Budget Deficit</t>
  </si>
  <si>
    <t>Financing Gap</t>
  </si>
  <si>
    <t>2020 Budget Target</t>
  </si>
  <si>
    <t>Top Sector/Ministry Allocation</t>
  </si>
  <si>
    <t>Approved Personnel Cost</t>
  </si>
  <si>
    <t>Revised Personnel Cost</t>
  </si>
  <si>
    <t>Approved Overheads and Other Recurrent</t>
  </si>
  <si>
    <t>Revised Overheads and Other Recurrent</t>
  </si>
  <si>
    <t>Approved Recurrent Expenditure</t>
  </si>
  <si>
    <t>Revised Recurrent Expenditure</t>
  </si>
  <si>
    <t>Approved Capital Expenditure</t>
  </si>
  <si>
    <t>Revised Capital Expenditure</t>
  </si>
  <si>
    <t>Approved Total Expenditure</t>
  </si>
  <si>
    <t>Revised Total Expenditure</t>
  </si>
  <si>
    <t>Percentage of Approved Total Budgeted Expenditure</t>
  </si>
  <si>
    <t>Percentage of Revised Total Budgeted Expenditure</t>
  </si>
  <si>
    <t>Total Expenditure</t>
  </si>
  <si>
    <t xml:space="preserve">Total </t>
  </si>
  <si>
    <t>Other MDA Expenditure</t>
  </si>
  <si>
    <t>Total Budgeted Expenditure</t>
  </si>
  <si>
    <t>Top Capital Projects : 2020 Budget</t>
  </si>
  <si>
    <t xml:space="preserve">Project </t>
  </si>
  <si>
    <t>Line Ministry/Agency</t>
  </si>
  <si>
    <t>Location(s)</t>
  </si>
  <si>
    <t>LGA(s)</t>
  </si>
  <si>
    <t xml:space="preserve">Approved Amount </t>
  </si>
  <si>
    <t xml:space="preserve">Revised Amount </t>
  </si>
  <si>
    <t>Total Top Capital Projects 2020</t>
  </si>
  <si>
    <t>Total Capital Projects 2020</t>
  </si>
  <si>
    <t>% share of total top capital projects vs. capital projects  for 2020</t>
  </si>
  <si>
    <t>Total Budget 2020</t>
  </si>
  <si>
    <t>% share of total top capital projects vs. total budget for 2020</t>
  </si>
  <si>
    <t>Top 5 Capital Projects : 2020 Proposed Budget</t>
  </si>
  <si>
    <t>Other Capital Projects</t>
  </si>
  <si>
    <t>Total of top 5 Capital Projects</t>
  </si>
  <si>
    <t>Total Capital</t>
  </si>
  <si>
    <t xml:space="preserve">Total Recurrent </t>
  </si>
  <si>
    <t>s</t>
  </si>
  <si>
    <t>Revenue Breakdown</t>
  </si>
  <si>
    <t>Expenditure Breakdown</t>
  </si>
  <si>
    <t>Sectoral Allocation</t>
  </si>
  <si>
    <t>Capital Allocation</t>
  </si>
  <si>
    <t>FGN Feeding Programme</t>
  </si>
  <si>
    <t>SDG/CGS</t>
  </si>
  <si>
    <t>SFTAS Programme</t>
  </si>
  <si>
    <t>UBEC Funds</t>
  </si>
  <si>
    <t xml:space="preserve">2020 Budget Target </t>
  </si>
  <si>
    <t>RUWASSA/ Wash Project</t>
  </si>
  <si>
    <t>Global Pertnership on Education NAPEP</t>
  </si>
  <si>
    <t>Dangote and Billgate</t>
  </si>
  <si>
    <t>NEI+support on Education</t>
  </si>
  <si>
    <t>Safe one million lifes on malaria and other diseases</t>
  </si>
  <si>
    <t>UNFPA Support</t>
  </si>
  <si>
    <t>Grant to Fadama iii</t>
  </si>
  <si>
    <t>EU Support to Intergrated Health Programme</t>
  </si>
  <si>
    <t>World Bank Assissted Project</t>
  </si>
  <si>
    <t>Commercials Banks Loans</t>
  </si>
  <si>
    <t>international Loans from other Govt. Entities</t>
  </si>
  <si>
    <t xml:space="preserve">Youth Empoewerment and Social Programme </t>
  </si>
  <si>
    <t>Road Access Mobility Project</t>
  </si>
  <si>
    <t>Nigerian Erision and WaterShed Project</t>
  </si>
  <si>
    <t>ADP Loans for Agricultural Development Project</t>
  </si>
  <si>
    <t>UNICEF Loans on Girls Child Education</t>
  </si>
  <si>
    <t xml:space="preserve">Ministry of Basic And Secondry  Education </t>
  </si>
  <si>
    <t>Ministry of Higher Education</t>
  </si>
  <si>
    <t>Science and Technology</t>
  </si>
  <si>
    <t>Ministry of Water Resources</t>
  </si>
  <si>
    <t xml:space="preserve">Ministry of Agriculture </t>
  </si>
  <si>
    <t>Ministry of Health</t>
  </si>
  <si>
    <t>Ministry of Animal, Fisheries and Forestry</t>
  </si>
  <si>
    <t>Ministry of Works and Transport</t>
  </si>
  <si>
    <t>Ministry of Religious Affairs</t>
  </si>
  <si>
    <t xml:space="preserve">Ministry of Finance </t>
  </si>
  <si>
    <t>Ministry of Budget and Economic Planning</t>
  </si>
  <si>
    <t>Ministry of Justice</t>
  </si>
  <si>
    <t>Ministry of Commerce</t>
  </si>
  <si>
    <t>Ministry of Environment</t>
  </si>
  <si>
    <t>Ministry of Land and Housing</t>
  </si>
  <si>
    <t>Ministry of Women Affairs</t>
  </si>
  <si>
    <t>Ministry of Social Walfare</t>
  </si>
  <si>
    <t>Ministry of Youth sport and Development</t>
  </si>
  <si>
    <t>Ministry of Solid Minerals</t>
  </si>
  <si>
    <t xml:space="preserve">Ministry of Energy </t>
  </si>
  <si>
    <t>Ministry of information</t>
  </si>
  <si>
    <t xml:space="preserve">Ministry of Establishment and Pension </t>
  </si>
  <si>
    <t>Purchase of Fertilizer</t>
  </si>
  <si>
    <t>Ministry of Agriculture</t>
  </si>
  <si>
    <t>Statewide</t>
  </si>
  <si>
    <t>Construction of Irrigation Scheme</t>
  </si>
  <si>
    <t>kebbe,Silame &amp; Rabah</t>
  </si>
  <si>
    <t>Commodity Value Change Development ie Rice, Cassava, Tomato &amp; Micro Credit Loans to Farmers</t>
  </si>
  <si>
    <t>Supply of Furnitures to Secondary Schools</t>
  </si>
  <si>
    <t>Ministry of Basic Education</t>
  </si>
  <si>
    <t>Purchase of Text Books and Instructional Materials</t>
  </si>
  <si>
    <t xml:space="preserve">Constructions and Rehabilitation of Primary Schools </t>
  </si>
  <si>
    <t>UBEC</t>
  </si>
  <si>
    <t>Homeground School Feeding Programmes</t>
  </si>
  <si>
    <t>Construction of 3No. Type B" Secondary Schools</t>
  </si>
  <si>
    <t>3 Senotorial Zones</t>
  </si>
  <si>
    <t xml:space="preserve">Contruction, Renovations and Supply of Furnitures to all Zonal Offices and PHC's </t>
  </si>
  <si>
    <t>Constructions and Equiping of DiagnosticCentre at Farfaru Sokoto</t>
  </si>
  <si>
    <t>Farfaru</t>
  </si>
  <si>
    <t xml:space="preserve">Improving Immunization and Child Nutrition </t>
  </si>
  <si>
    <t>Construction of Type A' and B' Hospitals</t>
  </si>
  <si>
    <t>Sokoto Metropolis</t>
  </si>
  <si>
    <t>Provision of Water, Sanitation and Hygiene Facilities</t>
  </si>
  <si>
    <t>Ministry of Water Resouces</t>
  </si>
  <si>
    <t>Provision of Water Supply Reticulation in Sokoto Metropolis</t>
  </si>
  <si>
    <t>Supply of Aluminum sulphate, Hydrated line and H.T.H.</t>
  </si>
  <si>
    <t>Construction of Housing Unit at Gidan Salanke</t>
  </si>
  <si>
    <t xml:space="preserve">Ministry of Land and Housing </t>
  </si>
  <si>
    <t>Gidan Salanke</t>
  </si>
  <si>
    <t>Provision of Physical Structures and Fercilities for Geographical Information System</t>
  </si>
  <si>
    <t>Construction of Sokoto Rivar Bridge to More Road Block</t>
  </si>
  <si>
    <t>More Road Block</t>
  </si>
  <si>
    <t xml:space="preserve">Contruction of Roads and Fly-Overs </t>
  </si>
  <si>
    <t>Constructions of New and Completion of Ongoing Rural Electrification Projects</t>
  </si>
  <si>
    <t xml:space="preserve">Ministry of Rural Development </t>
  </si>
  <si>
    <t xml:space="preserve">Repairs of Electricitiy Equipment </t>
  </si>
  <si>
    <t>Rural Access and Mobility Project (RAMP)</t>
  </si>
  <si>
    <t>Rural Water Supply Statewide</t>
  </si>
  <si>
    <t>Construction of Mosque Statewide</t>
  </si>
  <si>
    <t>Ministry of Religiuos Affairs</t>
  </si>
  <si>
    <t>Construction and Rehabilitation of Semetries</t>
  </si>
  <si>
    <t xml:space="preserve">Construction of 25 Kilometre Roads from Tambuwal to Guruzau Road </t>
  </si>
  <si>
    <t>Ministry of Works</t>
  </si>
  <si>
    <t>Tambuwal/ Guruzau</t>
  </si>
  <si>
    <t>Construction of 6 Kilometre Roads from Tureta to Bella</t>
  </si>
  <si>
    <t>Tureta/ Bella</t>
  </si>
  <si>
    <t>Rehabilitation and Furnishing of Higher Court Sokoto</t>
  </si>
  <si>
    <t>Digitilisation of Rima Radio / Rima Television</t>
  </si>
  <si>
    <t>Ministry of Information</t>
  </si>
  <si>
    <t>Resuscitation of State owned Dormant Industries</t>
  </si>
  <si>
    <t>Minisry of Commerce</t>
  </si>
  <si>
    <t>Construction and Furnishing of Women Development Centre</t>
  </si>
  <si>
    <t>Ministry of Animals</t>
  </si>
  <si>
    <t>Kebbe, Silame &amp; Rabah</t>
  </si>
  <si>
    <t>Wamakko</t>
  </si>
  <si>
    <t>Sokoto North and South</t>
  </si>
  <si>
    <t>Sokoto North, South and Wamakko local Govt.</t>
  </si>
  <si>
    <t>Kware</t>
  </si>
  <si>
    <t>Tambuwal</t>
  </si>
  <si>
    <t>Tureta</t>
  </si>
  <si>
    <t xml:space="preserve"> Sokoto State Revised Budget 2020</t>
  </si>
  <si>
    <t>Budget Title:  Budget of Sustained Socio-Economic Development and Inclusiveness</t>
  </si>
  <si>
    <t>COVID 19 GRANTS FROM FIN. INST.&amp; PHIL.</t>
  </si>
  <si>
    <t>Ministry of Rural Develpoment</t>
  </si>
  <si>
    <t>Commercial Agric Credit Scheme</t>
  </si>
  <si>
    <t>Covid 19 related expenditure ie. PPES, Inquivators, Face Masks, etc</t>
  </si>
  <si>
    <t>Provision of Loan to Support Ailing MSMEs</t>
  </si>
  <si>
    <t>Minstry of Commerce</t>
  </si>
  <si>
    <t>Second Phase of Cattle Breading, meat &amp; Milk Production Project</t>
  </si>
  <si>
    <t xml:space="preserve">Ministry of Budget </t>
  </si>
  <si>
    <t>Conditional Cash Transfer under Cares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</si>
</sst>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0.0%"/>
    <numFmt numFmtId="166" formatCode="0.0"/>
    <numFmt numFmtId="167" formatCode="#,##0.0"/>
    <numFmt numFmtId="168" formatCode="_-* #,##0.00_-;\-* #,##0.00_-;_-* &quot;-&quot;??_-;_-@"/>
  </numFmts>
  <fonts count="29">
    <font>
      <sz val="10"/>
      <color rgb="FF000000"/>
      <name val="Arial"/>
    </font>
    <font>
      <b/>
      <sz val="11"/>
      <color rgb="FF000000"/>
      <name val="Nunito"/>
    </font>
    <font>
      <sz val="11"/>
      <color theme="1"/>
      <name val="Nunito"/>
    </font>
    <font>
      <b/>
      <sz val="11"/>
      <color theme="1"/>
      <name val="Nunito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0"/>
      <color theme="1"/>
      <name val="Nunito"/>
    </font>
    <font>
      <sz val="10"/>
      <color theme="1"/>
      <name val="Calibri"/>
    </font>
    <font>
      <sz val="11"/>
      <color theme="1"/>
      <name val="Overlock"/>
    </font>
    <font>
      <b/>
      <sz val="10"/>
      <color theme="1"/>
      <name val="Nunito"/>
    </font>
    <font>
      <sz val="15"/>
      <color theme="1"/>
      <name val="Nunito"/>
    </font>
    <font>
      <sz val="10"/>
      <name val="Arial"/>
    </font>
    <font>
      <b/>
      <sz val="12"/>
      <color theme="1"/>
      <name val="Nunito"/>
    </font>
    <font>
      <sz val="10"/>
      <color theme="1"/>
      <name val="Overlock"/>
    </font>
    <font>
      <sz val="12"/>
      <color theme="1"/>
      <name val="Overlock"/>
    </font>
    <font>
      <b/>
      <sz val="12"/>
      <color rgb="FF000000"/>
      <name val="Nunito"/>
    </font>
    <font>
      <sz val="11"/>
      <color theme="1"/>
      <name val="Calibri"/>
    </font>
    <font>
      <sz val="12"/>
      <color theme="1"/>
      <name val="Arial Narrow"/>
    </font>
    <font>
      <b/>
      <sz val="11"/>
      <color theme="1"/>
      <name val="Arial"/>
    </font>
    <font>
      <sz val="11"/>
      <color theme="1"/>
      <name val="Arial"/>
    </font>
    <font>
      <b/>
      <sz val="11"/>
      <color rgb="FF000000"/>
      <name val="Arial Narrow"/>
    </font>
    <font>
      <sz val="11"/>
      <color rgb="FF000000"/>
      <name val="Calibri"/>
    </font>
    <font>
      <sz val="11"/>
      <color rgb="FF000000"/>
      <name val="Arial Narrow"/>
    </font>
    <font>
      <b/>
      <sz val="12"/>
      <color rgb="FF000000"/>
      <name val="Arial Narrow"/>
    </font>
    <font>
      <sz val="12"/>
      <color rgb="FF000000"/>
      <name val="Arial Narrow"/>
    </font>
    <font>
      <b/>
      <sz val="14"/>
      <color rgb="FF0B5394"/>
      <name val="Arial"/>
    </font>
  </fonts>
  <fills count="7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B6D7A8"/>
        <bgColor rgb="FFB6D7A8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A8D08D"/>
        <bgColor rgb="FFA8D08D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4" fontId="1" fillId="2" borderId="1" xfId="0" applyNumberFormat="1" applyFont="1" applyFill="1" applyBorder="1" applyAlignment="1"/>
    <xf numFmtId="0" fontId="2" fillId="0" borderId="1" xfId="0" applyFont="1" applyBorder="1"/>
    <xf numFmtId="0" fontId="3" fillId="0" borderId="1" xfId="0" applyFont="1" applyBorder="1"/>
    <xf numFmtId="0" fontId="3" fillId="3" borderId="1" xfId="0" applyFont="1" applyFill="1" applyBorder="1"/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/>
    <xf numFmtId="4" fontId="4" fillId="4" borderId="1" xfId="0" applyNumberFormat="1" applyFont="1" applyFill="1" applyBorder="1"/>
    <xf numFmtId="2" fontId="4" fillId="0" borderId="0" xfId="0" applyNumberFormat="1" applyFont="1"/>
    <xf numFmtId="164" fontId="3" fillId="4" borderId="1" xfId="0" applyNumberFormat="1" applyFont="1" applyFill="1" applyBorder="1"/>
    <xf numFmtId="4" fontId="5" fillId="4" borderId="1" xfId="0" applyNumberFormat="1" applyFont="1" applyFill="1" applyBorder="1"/>
    <xf numFmtId="0" fontId="2" fillId="0" borderId="0" xfId="0" applyFont="1"/>
    <xf numFmtId="2" fontId="4" fillId="4" borderId="1" xfId="0" applyNumberFormat="1" applyFont="1" applyFill="1" applyBorder="1"/>
    <xf numFmtId="2" fontId="5" fillId="4" borderId="1" xfId="0" applyNumberFormat="1" applyFont="1" applyFill="1" applyBorder="1"/>
    <xf numFmtId="0" fontId="6" fillId="0" borderId="2" xfId="0" applyFont="1" applyBorder="1"/>
    <xf numFmtId="0" fontId="2" fillId="0" borderId="3" xfId="0" applyFont="1" applyBorder="1"/>
    <xf numFmtId="4" fontId="2" fillId="2" borderId="3" xfId="0" applyNumberFormat="1" applyFont="1" applyFill="1" applyBorder="1"/>
    <xf numFmtId="0" fontId="7" fillId="4" borderId="3" xfId="0" applyFont="1" applyFill="1" applyBorder="1"/>
    <xf numFmtId="0" fontId="7" fillId="5" borderId="3" xfId="0" applyFont="1" applyFill="1" applyBorder="1"/>
    <xf numFmtId="0" fontId="2" fillId="3" borderId="4" xfId="0" applyFont="1" applyFill="1" applyBorder="1"/>
    <xf numFmtId="4" fontId="8" fillId="5" borderId="1" xfId="0" applyNumberFormat="1" applyFont="1" applyFill="1" applyBorder="1"/>
    <xf numFmtId="0" fontId="6" fillId="0" borderId="5" xfId="0" applyFont="1" applyBorder="1"/>
    <xf numFmtId="0" fontId="2" fillId="0" borderId="6" xfId="0" applyFont="1" applyBorder="1"/>
    <xf numFmtId="4" fontId="2" fillId="2" borderId="7" xfId="0" applyNumberFormat="1" applyFont="1" applyFill="1" applyBorder="1"/>
    <xf numFmtId="0" fontId="7" fillId="4" borderId="7" xfId="0" applyFont="1" applyFill="1" applyBorder="1"/>
    <xf numFmtId="0" fontId="7" fillId="5" borderId="8" xfId="0" applyFont="1" applyFill="1" applyBorder="1"/>
    <xf numFmtId="0" fontId="2" fillId="3" borderId="1" xfId="0" applyFont="1" applyFill="1" applyBorder="1"/>
    <xf numFmtId="0" fontId="9" fillId="0" borderId="0" xfId="0" applyFont="1"/>
    <xf numFmtId="0" fontId="3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0" fillId="0" borderId="0" xfId="0" applyFont="1" applyAlignment="1">
      <alignment vertical="top"/>
    </xf>
    <xf numFmtId="165" fontId="2" fillId="4" borderId="1" xfId="0" applyNumberFormat="1" applyFont="1" applyFill="1" applyBorder="1"/>
    <xf numFmtId="164" fontId="2" fillId="0" borderId="1" xfId="0" applyNumberFormat="1" applyFont="1" applyBorder="1"/>
    <xf numFmtId="164" fontId="2" fillId="5" borderId="1" xfId="0" applyNumberFormat="1" applyFont="1" applyFill="1" applyBorder="1"/>
    <xf numFmtId="10" fontId="2" fillId="4" borderId="1" xfId="0" applyNumberFormat="1" applyFont="1" applyFill="1" applyBorder="1"/>
    <xf numFmtId="164" fontId="2" fillId="2" borderId="1" xfId="0" applyNumberFormat="1" applyFont="1" applyFill="1" applyBorder="1"/>
    <xf numFmtId="165" fontId="3" fillId="4" borderId="1" xfId="0" applyNumberFormat="1" applyFont="1" applyFill="1" applyBorder="1"/>
    <xf numFmtId="0" fontId="2" fillId="0" borderId="6" xfId="0" applyFont="1" applyBorder="1" applyAlignment="1">
      <alignment vertical="top"/>
    </xf>
    <xf numFmtId="0" fontId="3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2" fillId="5" borderId="1" xfId="0" applyFont="1" applyFill="1" applyBorder="1"/>
    <xf numFmtId="165" fontId="2" fillId="5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165" fontId="2" fillId="4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165" fontId="3" fillId="4" borderId="1" xfId="0" applyNumberFormat="1" applyFont="1" applyFill="1" applyBorder="1" applyAlignment="1">
      <alignment wrapText="1"/>
    </xf>
    <xf numFmtId="3" fontId="2" fillId="0" borderId="1" xfId="0" applyNumberFormat="1" applyFont="1" applyBorder="1"/>
    <xf numFmtId="166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10" fillId="0" borderId="0" xfId="0" applyFont="1"/>
    <xf numFmtId="3" fontId="11" fillId="5" borderId="1" xfId="0" applyNumberFormat="1" applyFont="1" applyFill="1" applyBorder="1" applyAlignment="1">
      <alignment wrapText="1"/>
    </xf>
    <xf numFmtId="3" fontId="0" fillId="0" borderId="0" xfId="0" applyNumberFormat="1" applyFont="1"/>
    <xf numFmtId="164" fontId="11" fillId="4" borderId="1" xfId="0" applyNumberFormat="1" applyFont="1" applyFill="1" applyBorder="1"/>
    <xf numFmtId="0" fontId="3" fillId="0" borderId="0" xfId="0" applyFont="1"/>
    <xf numFmtId="0" fontId="12" fillId="6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167" fontId="3" fillId="5" borderId="10" xfId="0" applyNumberFormat="1" applyFont="1" applyFill="1" applyBorder="1" applyAlignment="1">
      <alignment wrapText="1"/>
    </xf>
    <xf numFmtId="167" fontId="3" fillId="4" borderId="10" xfId="0" applyNumberFormat="1" applyFont="1" applyFill="1" applyBorder="1" applyAlignment="1">
      <alignment wrapText="1"/>
    </xf>
    <xf numFmtId="165" fontId="2" fillId="4" borderId="10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167" fontId="3" fillId="5" borderId="1" xfId="0" applyNumberFormat="1" applyFont="1" applyFill="1" applyBorder="1" applyAlignment="1">
      <alignment wrapText="1"/>
    </xf>
    <xf numFmtId="167" fontId="3" fillId="4" borderId="1" xfId="0" applyNumberFormat="1" applyFont="1" applyFill="1" applyBorder="1" applyAlignment="1">
      <alignment wrapText="1"/>
    </xf>
    <xf numFmtId="167" fontId="3" fillId="5" borderId="11" xfId="0" applyNumberFormat="1" applyFont="1" applyFill="1" applyBorder="1"/>
    <xf numFmtId="167" fontId="3" fillId="4" borderId="12" xfId="0" applyNumberFormat="1" applyFont="1" applyFill="1" applyBorder="1" applyAlignment="1">
      <alignment wrapText="1"/>
    </xf>
    <xf numFmtId="167" fontId="2" fillId="0" borderId="0" xfId="0" applyNumberFormat="1" applyFont="1"/>
    <xf numFmtId="0" fontId="13" fillId="0" borderId="0" xfId="0" applyFont="1"/>
    <xf numFmtId="0" fontId="12" fillId="0" borderId="0" xfId="0" applyFont="1"/>
    <xf numFmtId="4" fontId="9" fillId="0" borderId="0" xfId="0" applyNumberFormat="1" applyFont="1"/>
    <xf numFmtId="0" fontId="3" fillId="3" borderId="1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left" wrapText="1"/>
    </xf>
    <xf numFmtId="4" fontId="12" fillId="0" borderId="1" xfId="0" applyNumberFormat="1" applyFont="1" applyBorder="1" applyAlignment="1">
      <alignment wrapText="1"/>
    </xf>
    <xf numFmtId="164" fontId="2" fillId="2" borderId="1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3" fontId="3" fillId="4" borderId="1" xfId="0" applyNumberFormat="1" applyFont="1" applyFill="1" applyBorder="1" applyAlignment="1">
      <alignment wrapText="1"/>
    </xf>
    <xf numFmtId="3" fontId="3" fillId="4" borderId="17" xfId="0" applyNumberFormat="1" applyFont="1" applyFill="1" applyBorder="1" applyAlignment="1">
      <alignment wrapText="1"/>
    </xf>
    <xf numFmtId="165" fontId="3" fillId="4" borderId="17" xfId="0" applyNumberFormat="1" applyFont="1" applyFill="1" applyBorder="1" applyAlignment="1">
      <alignment wrapText="1"/>
    </xf>
    <xf numFmtId="164" fontId="3" fillId="4" borderId="1" xfId="0" applyNumberFormat="1" applyFont="1" applyFill="1" applyBorder="1" applyAlignment="1">
      <alignment wrapText="1"/>
    </xf>
    <xf numFmtId="3" fontId="3" fillId="4" borderId="18" xfId="0" applyNumberFormat="1" applyFont="1" applyFill="1" applyBorder="1" applyAlignment="1">
      <alignment wrapText="1"/>
    </xf>
    <xf numFmtId="165" fontId="3" fillId="4" borderId="18" xfId="0" applyNumberFormat="1" applyFont="1" applyFill="1" applyBorder="1" applyAlignment="1">
      <alignment wrapText="1"/>
    </xf>
    <xf numFmtId="0" fontId="12" fillId="0" borderId="0" xfId="0" applyFont="1" applyAlignment="1">
      <alignment vertical="top" wrapText="1"/>
    </xf>
    <xf numFmtId="164" fontId="8" fillId="5" borderId="19" xfId="0" applyNumberFormat="1" applyFont="1" applyFill="1" applyBorder="1"/>
    <xf numFmtId="0" fontId="0" fillId="0" borderId="0" xfId="0" applyFont="1"/>
    <xf numFmtId="0" fontId="15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9" fillId="0" borderId="0" xfId="0" applyFont="1"/>
    <xf numFmtId="0" fontId="16" fillId="2" borderId="1" xfId="0" applyFont="1" applyFill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3" fontId="16" fillId="2" borderId="1" xfId="0" applyNumberFormat="1" applyFont="1" applyFill="1" applyBorder="1" applyAlignment="1">
      <alignment wrapText="1"/>
    </xf>
    <xf numFmtId="168" fontId="19" fillId="0" borderId="20" xfId="0" applyNumberFormat="1" applyFont="1" applyBorder="1"/>
    <xf numFmtId="168" fontId="19" fillId="0" borderId="0" xfId="0" applyNumberFormat="1" applyFont="1"/>
    <xf numFmtId="49" fontId="20" fillId="0" borderId="0" xfId="0" applyNumberFormat="1" applyFont="1"/>
    <xf numFmtId="0" fontId="20" fillId="0" borderId="0" xfId="0" applyFont="1"/>
    <xf numFmtId="168" fontId="20" fillId="4" borderId="12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wrapText="1"/>
    </xf>
    <xf numFmtId="3" fontId="11" fillId="2" borderId="21" xfId="0" applyNumberFormat="1" applyFont="1" applyFill="1" applyBorder="1" applyAlignment="1">
      <alignment wrapText="1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164" fontId="3" fillId="5" borderId="1" xfId="0" applyNumberFormat="1" applyFont="1" applyFill="1" applyBorder="1" applyAlignment="1">
      <alignment wrapText="1"/>
    </xf>
    <xf numFmtId="10" fontId="3" fillId="4" borderId="22" xfId="0" applyNumberFormat="1" applyFont="1" applyFill="1" applyBorder="1"/>
    <xf numFmtId="0" fontId="22" fillId="0" borderId="0" xfId="0" applyFont="1" applyAlignment="1">
      <alignment vertical="center" wrapText="1"/>
    </xf>
    <xf numFmtId="10" fontId="22" fillId="0" borderId="0" xfId="0" applyNumberFormat="1" applyFont="1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top" wrapText="1"/>
    </xf>
    <xf numFmtId="4" fontId="23" fillId="0" borderId="0" xfId="0" applyNumberFormat="1" applyFont="1" applyAlignment="1">
      <alignment horizontal="right"/>
    </xf>
    <xf numFmtId="0" fontId="24" fillId="0" borderId="0" xfId="0" applyFont="1"/>
    <xf numFmtId="0" fontId="8" fillId="0" borderId="5" xfId="0" applyFont="1" applyBorder="1"/>
    <xf numFmtId="0" fontId="25" fillId="0" borderId="0" xfId="0" applyFont="1"/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0" fontId="27" fillId="0" borderId="0" xfId="0" applyFont="1"/>
    <xf numFmtId="4" fontId="27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0" fontId="28" fillId="0" borderId="0" xfId="0" applyFont="1"/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/>
    <xf numFmtId="3" fontId="2" fillId="2" borderId="1" xfId="0" applyNumberFormat="1" applyFont="1" applyFill="1" applyBorder="1" applyAlignment="1"/>
    <xf numFmtId="0" fontId="11" fillId="2" borderId="1" xfId="0" applyFont="1" applyFill="1" applyBorder="1" applyAlignment="1">
      <alignment wrapText="1"/>
    </xf>
    <xf numFmtId="0" fontId="11" fillId="2" borderId="21" xfId="0" applyFont="1" applyFill="1" applyBorder="1" applyAlignment="1">
      <alignment wrapText="1"/>
    </xf>
    <xf numFmtId="4" fontId="3" fillId="2" borderId="1" xfId="0" applyNumberFormat="1" applyFont="1" applyFill="1" applyBorder="1" applyAlignment="1"/>
    <xf numFmtId="0" fontId="3" fillId="3" borderId="13" xfId="0" applyFont="1" applyFill="1" applyBorder="1" applyAlignment="1">
      <alignment horizontal="center"/>
    </xf>
    <xf numFmtId="0" fontId="14" fillId="0" borderId="14" xfId="0" applyFont="1" applyBorder="1"/>
    <xf numFmtId="0" fontId="14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lang="en-US" b="0" i="0">
                <a:solidFill>
                  <a:srgbClr val="000000"/>
                </a:solidFill>
                <a:latin typeface="Calibri"/>
              </a:rPr>
              <a:t>Approved 2020 Budget Revenue and Financing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'!$E$29:$E$39</c:f>
              <c:numCache>
                <c:formatCode>_(* #,##0_);_(* \(#,##0\);_(* "-"??_);_(@_)</c:formatCode>
                <c:ptCount val="11"/>
                <c:pt idx="0">
                  <c:v>33305768269</c:v>
                </c:pt>
                <c:pt idx="1">
                  <c:v>43758249540</c:v>
                </c:pt>
                <c:pt idx="2">
                  <c:v>19856829804</c:v>
                </c:pt>
                <c:pt idx="3">
                  <c:v>21786000000</c:v>
                </c:pt>
                <c:pt idx="4">
                  <c:v>12770884081.619999</c:v>
                </c:pt>
                <c:pt idx="5">
                  <c:v>2069948001</c:v>
                </c:pt>
                <c:pt idx="6">
                  <c:v>1492302000</c:v>
                </c:pt>
                <c:pt idx="7">
                  <c:v>32234476733.400002</c:v>
                </c:pt>
                <c:pt idx="8">
                  <c:v>35170000000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3E5-42BD-B2EB-3B453EFD7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3860192"/>
        <c:axId val="900653747"/>
      </c:barChart>
      <c:catAx>
        <c:axId val="162386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900653747"/>
        <c:crosses val="autoZero"/>
        <c:auto val="1"/>
        <c:lblAlgn val="ctr"/>
        <c:lblOffset val="100"/>
        <c:noMultiLvlLbl val="1"/>
      </c:catAx>
      <c:valAx>
        <c:axId val="9006537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Calibri"/>
                  </a:rPr>
                  <a:t>Naira</a:t>
                </a:r>
              </a:p>
            </c:rich>
          </c:tx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62386019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lang="en-US" sz="1400" b="0" i="0">
                <a:solidFill>
                  <a:srgbClr val="595959"/>
                </a:solidFill>
                <a:latin typeface="+mn-lt"/>
              </a:rPr>
              <a:t>Revised 2020 Budget General Framework
Billion Naira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2020 Revised Budget Billion Naira</c:v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'General Framework '!$A$7:$A$11</c:f>
              <c:strCache>
                <c:ptCount val="5"/>
                <c:pt idx="0">
                  <c:v>Total Budget Expenditure</c:v>
                </c:pt>
                <c:pt idx="1">
                  <c:v>Total Budget Revenue and Grants</c:v>
                </c:pt>
                <c:pt idx="2">
                  <c:v>Budget Deficit</c:v>
                </c:pt>
                <c:pt idx="3">
                  <c:v>Total Budget Financing</c:v>
                </c:pt>
                <c:pt idx="4">
                  <c:v>Financing Gap</c:v>
                </c:pt>
              </c:strCache>
            </c:strRef>
          </c:cat>
          <c:val>
            <c:numRef>
              <c:f>'General Framework '!$E$7:$E$11</c:f>
              <c:numCache>
                <c:formatCode>#,##0.0</c:formatCode>
                <c:ptCount val="5"/>
                <c:pt idx="0">
                  <c:v>164.3943978179</c:v>
                </c:pt>
                <c:pt idx="1">
                  <c:v>0</c:v>
                </c:pt>
                <c:pt idx="2">
                  <c:v>164.3943978179</c:v>
                </c:pt>
                <c:pt idx="3">
                  <c:v>0</c:v>
                </c:pt>
                <c:pt idx="4">
                  <c:v>164.3943978179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F5E-4BC9-8779-2BC9634E0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2888018"/>
        <c:axId val="490769085"/>
      </c:barChart>
      <c:catAx>
        <c:axId val="19628880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490769085"/>
        <c:crosses val="autoZero"/>
        <c:auto val="1"/>
        <c:lblAlgn val="ctr"/>
        <c:lblOffset val="100"/>
        <c:noMultiLvlLbl val="1"/>
      </c:catAx>
      <c:valAx>
        <c:axId val="4907690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1962888018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2020 MDA Budgeted Expenditure Allocation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9.2490813648293896E-2"/>
          <c:y val="0.13011694292930401"/>
          <c:w val="0.85343727034120698"/>
          <c:h val="0.60692998280875299"/>
        </c:manualLayout>
      </c:layout>
      <c:barChart>
        <c:barDir val="col"/>
        <c:grouping val="stacked"/>
        <c:varyColors val="1"/>
        <c:ser>
          <c:idx val="0"/>
          <c:order val="0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Allocations'!$B$6:$B$31</c:f>
              <c:numCache>
                <c:formatCode>#,##0</c:formatCode>
                <c:ptCount val="26"/>
                <c:pt idx="0">
                  <c:v>6296561780.2200003</c:v>
                </c:pt>
                <c:pt idx="1">
                  <c:v>6565311232.7200003</c:v>
                </c:pt>
                <c:pt idx="2">
                  <c:v>864100648</c:v>
                </c:pt>
                <c:pt idx="3">
                  <c:v>455815554</c:v>
                </c:pt>
                <c:pt idx="4">
                  <c:v>564760530.40999997</c:v>
                </c:pt>
                <c:pt idx="5">
                  <c:v>8254721983.2200003</c:v>
                </c:pt>
                <c:pt idx="6">
                  <c:v>527574714</c:v>
                </c:pt>
                <c:pt idx="7">
                  <c:v>391147359</c:v>
                </c:pt>
                <c:pt idx="8">
                  <c:v>126831566</c:v>
                </c:pt>
                <c:pt idx="9">
                  <c:v>956936140.89999998</c:v>
                </c:pt>
                <c:pt idx="10">
                  <c:v>101934840.7</c:v>
                </c:pt>
                <c:pt idx="11">
                  <c:v>700582991.47000003</c:v>
                </c:pt>
                <c:pt idx="12">
                  <c:v>150129559.19999999</c:v>
                </c:pt>
                <c:pt idx="13">
                  <c:v>95205116</c:v>
                </c:pt>
                <c:pt idx="14">
                  <c:v>249945147.69999999</c:v>
                </c:pt>
                <c:pt idx="15">
                  <c:v>181927964</c:v>
                </c:pt>
                <c:pt idx="16">
                  <c:v>68832504</c:v>
                </c:pt>
                <c:pt idx="17">
                  <c:v>66585401</c:v>
                </c:pt>
                <c:pt idx="18">
                  <c:v>966900000</c:v>
                </c:pt>
                <c:pt idx="19">
                  <c:v>49184212</c:v>
                </c:pt>
                <c:pt idx="20">
                  <c:v>20523753</c:v>
                </c:pt>
                <c:pt idx="21">
                  <c:v>359193934.5</c:v>
                </c:pt>
                <c:pt idx="22">
                  <c:v>12123440152.299999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8-4620-8EEF-59D511A859A1}"/>
            </c:ext>
          </c:extLst>
        </c:ser>
        <c:ser>
          <c:idx val="1"/>
          <c:order val="1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Allocations'!$D$6:$D$31</c:f>
              <c:numCache>
                <c:formatCode>#,##0</c:formatCode>
                <c:ptCount val="26"/>
                <c:pt idx="0" formatCode="_(* #,##0_);_(* \(#,##0\);_(* &quot;-&quot;??_);_(@_)">
                  <c:v>2186608900</c:v>
                </c:pt>
                <c:pt idx="1">
                  <c:v>2591608900</c:v>
                </c:pt>
                <c:pt idx="2">
                  <c:v>425080000</c:v>
                </c:pt>
                <c:pt idx="3">
                  <c:v>564100648</c:v>
                </c:pt>
                <c:pt idx="4">
                  <c:v>318155000</c:v>
                </c:pt>
                <c:pt idx="5">
                  <c:v>198500000</c:v>
                </c:pt>
                <c:pt idx="6">
                  <c:v>2166000000</c:v>
                </c:pt>
                <c:pt idx="7">
                  <c:v>84074540</c:v>
                </c:pt>
                <c:pt idx="8">
                  <c:v>93000000</c:v>
                </c:pt>
                <c:pt idx="9">
                  <c:v>1776000000</c:v>
                </c:pt>
                <c:pt idx="10">
                  <c:v>1884000000</c:v>
                </c:pt>
                <c:pt idx="11">
                  <c:v>636260000</c:v>
                </c:pt>
                <c:pt idx="12">
                  <c:v>926300000</c:v>
                </c:pt>
                <c:pt idx="13">
                  <c:v>30924000</c:v>
                </c:pt>
                <c:pt idx="14">
                  <c:v>93500000</c:v>
                </c:pt>
                <c:pt idx="15">
                  <c:v>350891906.5</c:v>
                </c:pt>
                <c:pt idx="16">
                  <c:v>54250000</c:v>
                </c:pt>
                <c:pt idx="17">
                  <c:v>107000000</c:v>
                </c:pt>
                <c:pt idx="18">
                  <c:v>879000000</c:v>
                </c:pt>
                <c:pt idx="19">
                  <c:v>29500000</c:v>
                </c:pt>
                <c:pt idx="20">
                  <c:v>47800000</c:v>
                </c:pt>
                <c:pt idx="21">
                  <c:v>50000000</c:v>
                </c:pt>
                <c:pt idx="22">
                  <c:v>163450000</c:v>
                </c:pt>
                <c:pt idx="23">
                  <c:v>196400000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8-4620-8EEF-59D511A859A1}"/>
            </c:ext>
          </c:extLst>
        </c:ser>
        <c:ser>
          <c:idx val="2"/>
          <c:order val="2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Allocations'!$H$6:$H$31</c:f>
              <c:numCache>
                <c:formatCode>#,##0</c:formatCode>
                <c:ptCount val="26"/>
                <c:pt idx="0">
                  <c:v>18220182807.299999</c:v>
                </c:pt>
                <c:pt idx="1">
                  <c:v>7703848732</c:v>
                </c:pt>
                <c:pt idx="2">
                  <c:v>740000000</c:v>
                </c:pt>
                <c:pt idx="3">
                  <c:v>7330000000</c:v>
                </c:pt>
                <c:pt idx="4">
                  <c:v>6955839158.6700001</c:v>
                </c:pt>
                <c:pt idx="5">
                  <c:v>12579197014.799999</c:v>
                </c:pt>
                <c:pt idx="6">
                  <c:v>3782375000</c:v>
                </c:pt>
                <c:pt idx="7">
                  <c:v>8504860000</c:v>
                </c:pt>
                <c:pt idx="8">
                  <c:v>3544000000</c:v>
                </c:pt>
                <c:pt idx="9">
                  <c:v>2257000000</c:v>
                </c:pt>
                <c:pt idx="10">
                  <c:v>2540090000</c:v>
                </c:pt>
                <c:pt idx="11">
                  <c:v>1671128299</c:v>
                </c:pt>
                <c:pt idx="12">
                  <c:v>7922798927</c:v>
                </c:pt>
                <c:pt idx="13">
                  <c:v>2010000000</c:v>
                </c:pt>
                <c:pt idx="14">
                  <c:v>2265300000</c:v>
                </c:pt>
                <c:pt idx="15">
                  <c:v>12182136269</c:v>
                </c:pt>
                <c:pt idx="16">
                  <c:v>813000000</c:v>
                </c:pt>
                <c:pt idx="17">
                  <c:v>611000000</c:v>
                </c:pt>
                <c:pt idx="18">
                  <c:v>2009500000</c:v>
                </c:pt>
                <c:pt idx="19">
                  <c:v>547000000</c:v>
                </c:pt>
                <c:pt idx="20">
                  <c:v>1266500000</c:v>
                </c:pt>
                <c:pt idx="21">
                  <c:v>875000000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C8-4620-8EEF-59D511A85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5567600"/>
        <c:axId val="97805852"/>
      </c:barChart>
      <c:catAx>
        <c:axId val="41556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7805852"/>
        <c:crosses val="autoZero"/>
        <c:auto val="1"/>
        <c:lblAlgn val="ctr"/>
        <c:lblOffset val="100"/>
        <c:noMultiLvlLbl val="1"/>
      </c:catAx>
      <c:valAx>
        <c:axId val="97805852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15567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562327209098901"/>
          <c:y val="0.88395577495818201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libri"/>
              </a:defRPr>
            </a:pPr>
            <a:r>
              <a:rPr lang="en-US" sz="1600" b="1" i="0">
                <a:solidFill>
                  <a:schemeClr val="dk1"/>
                </a:solidFill>
                <a:latin typeface="Calibri"/>
              </a:rPr>
              <a:t>Minstry/ Sector Share of Budgeted Expenditure</a:t>
            </a:r>
          </a:p>
        </c:rich>
      </c:tx>
      <c:layout>
        <c:manualLayout>
          <c:xMode val="edge"/>
          <c:yMode val="edge"/>
          <c:x val="0.111819894942513"/>
          <c:y val="5.354273650576289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'Sectoral Allocations'!$L$5</c:f>
              <c:strCache>
                <c:ptCount val="1"/>
                <c:pt idx="0">
                  <c:v>Percentage of Approved Total Budgeted Expenditure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7B-4972-88DC-F82D2E7F90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7B-4972-88DC-F82D2E7F903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7B-4972-88DC-F82D2E7F903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7B-4972-88DC-F82D2E7F903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D7B-4972-88DC-F82D2E7F903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D7B-4972-88DC-F82D2E7F903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D7B-4972-88DC-F82D2E7F903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D7B-4972-88DC-F82D2E7F903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D7B-4972-88DC-F82D2E7F903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D7B-4972-88DC-F82D2E7F903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D7B-4972-88DC-F82D2E7F903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D7B-4972-88DC-F82D2E7F903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D7B-4972-88DC-F82D2E7F903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D7B-4972-88DC-F82D2E7F903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D7B-4972-88DC-F82D2E7F903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D7B-4972-88DC-F82D2E7F903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D7B-4972-88DC-F82D2E7F903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D7B-4972-88DC-F82D2E7F903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D7B-4972-88DC-F82D2E7F903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D7B-4972-88DC-F82D2E7F903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D7B-4972-88DC-F82D2E7F903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D7B-4972-88DC-F82D2E7F903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D7B-4972-88DC-F82D2E7F903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D7B-4972-88DC-F82D2E7F903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D7B-4972-88DC-F82D2E7F903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D7B-4972-88DC-F82D2E7F903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Allocations'!$L$6:$L$31</c:f>
              <c:numCache>
                <c:formatCode>0.0%</c:formatCode>
                <c:ptCount val="26"/>
                <c:pt idx="0">
                  <c:v>0.13190459099127091</c:v>
                </c:pt>
                <c:pt idx="1">
                  <c:v>8.3285899725615176E-2</c:v>
                </c:pt>
                <c:pt idx="2">
                  <c:v>1.0023394385537909E-2</c:v>
                </c:pt>
                <c:pt idx="3">
                  <c:v>4.1245466864337457E-2</c:v>
                </c:pt>
                <c:pt idx="4">
                  <c:v>3.8720519938712436E-2</c:v>
                </c:pt>
                <c:pt idx="5">
                  <c:v>0.10389229303306194</c:v>
                </c:pt>
                <c:pt idx="6">
                  <c:v>3.1988772447791164E-2</c:v>
                </c:pt>
                <c:pt idx="7">
                  <c:v>4.4358250004416164E-2</c:v>
                </c:pt>
                <c:pt idx="8">
                  <c:v>1.8591921928655587E-2</c:v>
                </c:pt>
                <c:pt idx="9">
                  <c:v>2.4648420508142827E-2</c:v>
                </c:pt>
                <c:pt idx="10">
                  <c:v>2.2356871982684847E-2</c:v>
                </c:pt>
                <c:pt idx="11">
                  <c:v>1.4858254524787E-2</c:v>
                </c:pt>
                <c:pt idx="12">
                  <c:v>4.4452826992833559E-2</c:v>
                </c:pt>
                <c:pt idx="13">
                  <c:v>1.0551679866059148E-2</c:v>
                </c:pt>
                <c:pt idx="14">
                  <c:v>1.2886226513409682E-2</c:v>
                </c:pt>
                <c:pt idx="15">
                  <c:v>6.2807133562326908E-2</c:v>
                </c:pt>
                <c:pt idx="16">
                  <c:v>4.6238978891512995E-3</c:v>
                </c:pt>
                <c:pt idx="17">
                  <c:v>3.8755587932052899E-3</c:v>
                </c:pt>
                <c:pt idx="18">
                  <c:v>1.9044235786543361E-2</c:v>
                </c:pt>
                <c:pt idx="19">
                  <c:v>3.0906462782708888E-3</c:v>
                </c:pt>
                <c:pt idx="20">
                  <c:v>6.5935307064405035E-3</c:v>
                </c:pt>
                <c:pt idx="21">
                  <c:v>6.3434383161972358E-3</c:v>
                </c:pt>
                <c:pt idx="22">
                  <c:v>6.0692647492804605E-2</c:v>
                </c:pt>
                <c:pt idx="23">
                  <c:v>9.7014263331356447E-4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D7B-4972-88DC-F82D2E7F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Top 2020 Capital Project Allocations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cat>
            <c:strRef>
              <c:f>'Main Capital Allocations '!$A$7:$A$16</c:f>
              <c:strCache>
                <c:ptCount val="10"/>
                <c:pt idx="0">
                  <c:v>Purchase of Fertilizer</c:v>
                </c:pt>
                <c:pt idx="1">
                  <c:v>Construction of Irrigation Scheme</c:v>
                </c:pt>
                <c:pt idx="2">
                  <c:v>Commodity Value Change Development ie Rice, Cassava, Tomato &amp; Micro Credit Loans to Farmers</c:v>
                </c:pt>
                <c:pt idx="3">
                  <c:v>Supply of Furnitures to Secondary Schools</c:v>
                </c:pt>
                <c:pt idx="4">
                  <c:v>Purchase of Text Books and Instructional Materials</c:v>
                </c:pt>
                <c:pt idx="5">
                  <c:v>Constructions and Rehabilitation of Primary Schools </c:v>
                </c:pt>
                <c:pt idx="6">
                  <c:v>Homeground School Feeding Programmes</c:v>
                </c:pt>
                <c:pt idx="7">
                  <c:v>Construction of 3No. Type B" Secondary Schools</c:v>
                </c:pt>
                <c:pt idx="8">
                  <c:v>Contruction, Renovations and Supply of Furnitures to all Zonal Offices and PHC's </c:v>
                </c:pt>
                <c:pt idx="9">
                  <c:v>Constructions and Equiping of DiagnosticCentre at Farfaru Sokoto</c:v>
                </c:pt>
              </c:strCache>
            </c:strRef>
          </c:cat>
          <c:val>
            <c:numRef>
              <c:f>'Main Capital Allocations '!$E$7:$E$16</c:f>
              <c:numCache>
                <c:formatCode>#,##0</c:formatCode>
                <c:ptCount val="10"/>
                <c:pt idx="0">
                  <c:v>3000000000</c:v>
                </c:pt>
                <c:pt idx="1">
                  <c:v>800000000</c:v>
                </c:pt>
                <c:pt idx="2">
                  <c:v>200000000</c:v>
                </c:pt>
                <c:pt idx="3">
                  <c:v>806228750</c:v>
                </c:pt>
                <c:pt idx="4">
                  <c:v>961255500</c:v>
                </c:pt>
                <c:pt idx="5">
                  <c:v>2473832845</c:v>
                </c:pt>
                <c:pt idx="6">
                  <c:v>3251000000</c:v>
                </c:pt>
                <c:pt idx="7">
                  <c:v>1188957378.5999999</c:v>
                </c:pt>
                <c:pt idx="8">
                  <c:v>1716298862</c:v>
                </c:pt>
                <c:pt idx="9">
                  <c:v>832000000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1-4960-9EB5-3AF17079B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79627"/>
        <c:axId val="1683623385"/>
      </c:barChart>
      <c:catAx>
        <c:axId val="51457962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Project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3623385"/>
        <c:crosses val="autoZero"/>
        <c:auto val="1"/>
        <c:lblAlgn val="ctr"/>
        <c:lblOffset val="100"/>
        <c:noMultiLvlLbl val="1"/>
      </c:catAx>
      <c:valAx>
        <c:axId val="1683623385"/>
        <c:scaling>
          <c:orientation val="minMax"/>
        </c:scaling>
        <c:delete val="0"/>
        <c:axPos val="b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514579627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666666666666661"/>
          <c:y val="1.8200083480131014E-2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2020 Approved Capital Project Allocation - Top 5 and Other Capital Projects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19-40A7-99E3-735EA29CA2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19-40A7-99E3-735EA29CA2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19-40A7-99E3-735EA29CA25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19-40A7-99E3-735EA29CA25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419-40A7-99E3-735EA29CA252}"/>
              </c:ext>
            </c:extLst>
          </c:dPt>
          <c:cat>
            <c:strRef>
              <c:f>'Main Capital Allocations '!$A$50:$A$54</c:f>
              <c:strCache>
                <c:ptCount val="5"/>
                <c:pt idx="0">
                  <c:v>Purchase of Fertilizer</c:v>
                </c:pt>
                <c:pt idx="1">
                  <c:v>Construction of Irrigation Scheme</c:v>
                </c:pt>
                <c:pt idx="2">
                  <c:v>Commodity Value Change Development ie Rice, Cassava, Tomato &amp; Micro Credit Loans to Farmers</c:v>
                </c:pt>
                <c:pt idx="3">
                  <c:v>Supply of Furnitures to Secondary Schools</c:v>
                </c:pt>
                <c:pt idx="4">
                  <c:v>Purchase of Text Books and Instructional Materials</c:v>
                </c:pt>
              </c:strCache>
            </c:strRef>
          </c:cat>
          <c:val>
            <c:numRef>
              <c:f>'Main Capital Allocations '!$B$50:$B$54</c:f>
              <c:numCache>
                <c:formatCode>#,##0</c:formatCode>
                <c:ptCount val="5"/>
                <c:pt idx="0">
                  <c:v>3000000000</c:v>
                </c:pt>
                <c:pt idx="1">
                  <c:v>800000000</c:v>
                </c:pt>
                <c:pt idx="2">
                  <c:v>200000000</c:v>
                </c:pt>
                <c:pt idx="3">
                  <c:v>806228750</c:v>
                </c:pt>
                <c:pt idx="4">
                  <c:v>961255500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19-40A7-99E3-735EA29CA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Top 2020 Revised Capital Project Allocations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A-4F73-992D-EB956AC2A917}"/>
            </c:ext>
          </c:extLst>
        </c:ser>
        <c:ser>
          <c:idx val="1"/>
          <c:order val="1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A-4F73-992D-EB956AC2A917}"/>
            </c:ext>
          </c:extLst>
        </c:ser>
        <c:ser>
          <c:idx val="2"/>
          <c:order val="2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7A-4F73-992D-EB956AC2A917}"/>
            </c:ext>
          </c:extLst>
        </c:ser>
        <c:ser>
          <c:idx val="3"/>
          <c:order val="3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7A-4F73-992D-EB956AC2A917}"/>
            </c:ext>
          </c:extLst>
        </c:ser>
        <c:ser>
          <c:idx val="4"/>
          <c:order val="4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7A-4F73-992D-EB956AC2A917}"/>
            </c:ext>
          </c:extLst>
        </c:ser>
        <c:ser>
          <c:idx val="5"/>
          <c:order val="5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7A-4F73-992D-EB956AC2A917}"/>
            </c:ext>
          </c:extLst>
        </c:ser>
        <c:ser>
          <c:idx val="6"/>
          <c:order val="6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'!$A$27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7A-4F73-992D-EB956AC2A917}"/>
            </c:ext>
          </c:extLst>
        </c:ser>
        <c:ser>
          <c:idx val="7"/>
          <c:order val="7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'!$F$22</c:f>
              <c:numCache>
                <c:formatCode>#,##0</c:formatCode>
                <c:ptCount val="1"/>
                <c:pt idx="0">
                  <c:v>700000000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7A-4F73-992D-EB956AC2A917}"/>
            </c:ext>
          </c:extLst>
        </c:ser>
        <c:ser>
          <c:idx val="8"/>
          <c:order val="8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'!$F$25</c:f>
              <c:numCache>
                <c:formatCode>#,##0</c:formatCode>
                <c:ptCount val="1"/>
                <c:pt idx="0">
                  <c:v>3400637036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7A-4F73-992D-EB956AC2A917}"/>
            </c:ext>
          </c:extLst>
        </c:ser>
        <c:ser>
          <c:idx val="9"/>
          <c:order val="9"/>
          <c:invertIfNegative val="1"/>
          <c:cat>
            <c:strRef>
              <c:f>'Main Capital Allocations '!$A$7</c:f>
              <c:strCache>
                <c:ptCount val="1"/>
                <c:pt idx="0">
                  <c:v>Purchase of Fertilizer</c:v>
                </c:pt>
              </c:strCache>
            </c:strRef>
          </c:cat>
          <c:val>
            <c:numRef>
              <c:f>'Main Capital Allocations '!$F$27</c:f>
              <c:numCache>
                <c:formatCode>#,##0</c:formatCode>
                <c:ptCount val="1"/>
                <c:pt idx="0">
                  <c:v>618542877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7A-4F73-992D-EB956AC2A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087493"/>
        <c:axId val="457966487"/>
      </c:barChart>
      <c:catAx>
        <c:axId val="163108749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Project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57966487"/>
        <c:crosses val="autoZero"/>
        <c:auto val="1"/>
        <c:lblAlgn val="ctr"/>
        <c:lblOffset val="100"/>
        <c:noMultiLvlLbl val="1"/>
      </c:catAx>
      <c:valAx>
        <c:axId val="457966487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163108749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4666666666666661"/>
          <c:y val="0.10404029684968624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lang="en-US" b="0" i="0">
                <a:solidFill>
                  <a:srgbClr val="000000"/>
                </a:solidFill>
                <a:latin typeface="Calibri"/>
              </a:rPr>
              <a:t>Approved 2020 Budget Revenue and Financing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'!$E$29:$E$39</c:f>
              <c:numCache>
                <c:formatCode>_(* #,##0_);_(* \(#,##0\);_(* "-"??_);_(@_)</c:formatCode>
                <c:ptCount val="11"/>
                <c:pt idx="0">
                  <c:v>33305768269</c:v>
                </c:pt>
                <c:pt idx="1">
                  <c:v>43758249540</c:v>
                </c:pt>
                <c:pt idx="2">
                  <c:v>19856829804</c:v>
                </c:pt>
                <c:pt idx="3">
                  <c:v>21786000000</c:v>
                </c:pt>
                <c:pt idx="4">
                  <c:v>12770884081.619999</c:v>
                </c:pt>
                <c:pt idx="5">
                  <c:v>2069948001</c:v>
                </c:pt>
                <c:pt idx="6">
                  <c:v>1492302000</c:v>
                </c:pt>
                <c:pt idx="7">
                  <c:v>32234476733.400002</c:v>
                </c:pt>
                <c:pt idx="8">
                  <c:v>35170000000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9E4-48CE-9E99-56BF0911B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5707778"/>
        <c:axId val="1322729203"/>
      </c:barChart>
      <c:catAx>
        <c:axId val="14657077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322729203"/>
        <c:crosses val="autoZero"/>
        <c:auto val="1"/>
        <c:lblAlgn val="ctr"/>
        <c:lblOffset val="100"/>
        <c:noMultiLvlLbl val="1"/>
      </c:catAx>
      <c:valAx>
        <c:axId val="13227292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Calibri"/>
                  </a:rPr>
                  <a:t>Naira</a:t>
                </a:r>
              </a:p>
            </c:rich>
          </c:tx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46570777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500" b="0" i="0">
                <a:solidFill>
                  <a:srgbClr val="000000"/>
                </a:solidFill>
                <a:latin typeface="Calibri"/>
              </a:defRPr>
            </a:pPr>
            <a:r>
              <a:rPr lang="en-US" sz="1500" b="0" i="0">
                <a:solidFill>
                  <a:srgbClr val="000000"/>
                </a:solidFill>
                <a:latin typeface="Calibri"/>
              </a:rPr>
              <a:t>2019 Budget Revenue and Financing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A61A7"/>
              </a:solidFill>
            </c:spPr>
            <c:extLst>
              <c:ext xmlns:c16="http://schemas.microsoft.com/office/drawing/2014/chart" uri="{C3380CC4-5D6E-409C-BE32-E72D297353CC}">
                <c16:uniqueId val="{00000001-9B9C-451D-A49D-BFE86E38E8D0}"/>
              </c:ext>
            </c:extLst>
          </c:dPt>
          <c:dPt>
            <c:idx val="1"/>
            <c:bubble3D val="0"/>
            <c:spPr>
              <a:solidFill>
                <a:srgbClr val="C96A2A"/>
              </a:solidFill>
            </c:spPr>
            <c:extLst>
              <c:ext xmlns:c16="http://schemas.microsoft.com/office/drawing/2014/chart" uri="{C3380CC4-5D6E-409C-BE32-E72D297353CC}">
                <c16:uniqueId val="{00000003-9B9C-451D-A49D-BFE86E38E8D0}"/>
              </c:ext>
            </c:extLst>
          </c:dPt>
          <c:dPt>
            <c:idx val="2"/>
            <c:bubble3D val="0"/>
            <c:spPr>
              <a:solidFill>
                <a:srgbClr val="8C8C8C"/>
              </a:solidFill>
            </c:spPr>
            <c:extLst>
              <c:ext xmlns:c16="http://schemas.microsoft.com/office/drawing/2014/chart" uri="{C3380CC4-5D6E-409C-BE32-E72D297353CC}">
                <c16:uniqueId val="{00000005-9B9C-451D-A49D-BFE86E38E8D0}"/>
              </c:ext>
            </c:extLst>
          </c:dPt>
          <c:dPt>
            <c:idx val="3"/>
            <c:bubble3D val="0"/>
            <c:spPr>
              <a:solidFill>
                <a:srgbClr val="D9A300"/>
              </a:solidFill>
            </c:spPr>
            <c:extLst>
              <c:ext xmlns:c16="http://schemas.microsoft.com/office/drawing/2014/chart" uri="{C3380CC4-5D6E-409C-BE32-E72D297353CC}">
                <c16:uniqueId val="{00000007-9B9C-451D-A49D-BFE86E38E8D0}"/>
              </c:ext>
            </c:extLst>
          </c:dPt>
          <c:dPt>
            <c:idx val="4"/>
            <c:bubble3D val="0"/>
            <c:spPr>
              <a:solidFill>
                <a:srgbClr val="4D84B5"/>
              </a:solidFill>
            </c:spPr>
            <c:extLst>
              <c:ext xmlns:c16="http://schemas.microsoft.com/office/drawing/2014/chart" uri="{C3380CC4-5D6E-409C-BE32-E72D297353CC}">
                <c16:uniqueId val="{00000009-9B9C-451D-A49D-BFE86E38E8D0}"/>
              </c:ext>
            </c:extLst>
          </c:dPt>
          <c:dPt>
            <c:idx val="5"/>
            <c:bubble3D val="0"/>
            <c:spPr>
              <a:solidFill>
                <a:srgbClr val="5F933C"/>
              </a:solidFill>
            </c:spPr>
            <c:extLst>
              <c:ext xmlns:c16="http://schemas.microsoft.com/office/drawing/2014/chart" uri="{C3380CC4-5D6E-409C-BE32-E72D297353CC}">
                <c16:uniqueId val="{0000000B-9B9C-451D-A49D-BFE86E38E8D0}"/>
              </c:ext>
            </c:extLst>
          </c:dPt>
          <c:dPt>
            <c:idx val="6"/>
            <c:bubble3D val="0"/>
            <c:spPr>
              <a:solidFill>
                <a:srgbClr val="5780CA"/>
              </a:solidFill>
            </c:spPr>
            <c:extLst>
              <c:ext xmlns:c16="http://schemas.microsoft.com/office/drawing/2014/chart" uri="{C3380CC4-5D6E-409C-BE32-E72D297353CC}">
                <c16:uniqueId val="{0000000D-9B9C-451D-A49D-BFE86E38E8D0}"/>
              </c:ext>
            </c:extLst>
          </c:dPt>
          <c:dPt>
            <c:idx val="7"/>
            <c:bubble3D val="0"/>
            <c:spPr>
              <a:solidFill>
                <a:srgbClr val="EF8A46"/>
              </a:solidFill>
            </c:spPr>
            <c:extLst>
              <c:ext xmlns:c16="http://schemas.microsoft.com/office/drawing/2014/chart" uri="{C3380CC4-5D6E-409C-BE32-E72D297353CC}">
                <c16:uniqueId val="{0000000F-9B9C-451D-A49D-BFE86E38E8D0}"/>
              </c:ext>
            </c:extLst>
          </c:dPt>
          <c:dPt>
            <c:idx val="8"/>
            <c:bubble3D val="0"/>
            <c:spPr>
              <a:solidFill>
                <a:srgbClr val="AEAEAE"/>
              </a:solidFill>
            </c:spPr>
            <c:extLst>
              <c:ext xmlns:c16="http://schemas.microsoft.com/office/drawing/2014/chart" uri="{C3380CC4-5D6E-409C-BE32-E72D297353CC}">
                <c16:uniqueId val="{00000011-9B9C-451D-A49D-BFE86E38E8D0}"/>
              </c:ext>
            </c:extLst>
          </c:dPt>
          <c:dPt>
            <c:idx val="9"/>
            <c:bubble3D val="0"/>
            <c:spPr>
              <a:solidFill>
                <a:srgbClr val="FFC61A"/>
              </a:solidFill>
            </c:spPr>
            <c:extLst>
              <c:ext xmlns:c16="http://schemas.microsoft.com/office/drawing/2014/chart" uri="{C3380CC4-5D6E-409C-BE32-E72D297353CC}">
                <c16:uniqueId val="{00000013-9B9C-451D-A49D-BFE86E38E8D0}"/>
              </c:ext>
            </c:extLst>
          </c:dPt>
          <c:dPt>
            <c:idx val="10"/>
            <c:bubble3D val="0"/>
            <c:spPr>
              <a:solidFill>
                <a:srgbClr val="6BA5D9"/>
              </a:solidFill>
            </c:spPr>
            <c:extLst>
              <c:ext xmlns:c16="http://schemas.microsoft.com/office/drawing/2014/chart" uri="{C3380CC4-5D6E-409C-BE32-E72D297353CC}">
                <c16:uniqueId val="{00000015-9B9C-451D-A49D-BFE86E38E8D0}"/>
              </c:ext>
            </c:extLst>
          </c:dPt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'!$G$29:$G$39</c:f>
              <c:numCache>
                <c:formatCode>0.0%</c:formatCode>
                <c:ptCount val="11"/>
                <c:pt idx="0">
                  <c:v>0.16451805363038621</c:v>
                </c:pt>
                <c:pt idx="1">
                  <c:v>0.21614940650668532</c:v>
                </c:pt>
                <c:pt idx="2">
                  <c:v>9.8085321564690284E-2</c:v>
                </c:pt>
                <c:pt idx="3">
                  <c:v>0.10761470167699598</c:v>
                </c:pt>
                <c:pt idx="4">
                  <c:v>6.3083396704077518E-2</c:v>
                </c:pt>
                <c:pt idx="5">
                  <c:v>1.0224769880405268E-2</c:v>
                </c:pt>
                <c:pt idx="6">
                  <c:v>7.3714144194429653E-3</c:v>
                </c:pt>
                <c:pt idx="7">
                  <c:v>0.15922627363347605</c:v>
                </c:pt>
                <c:pt idx="8">
                  <c:v>0.17372666198384049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9C-451D-A49D-BFE86E38E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lang="en-US" sz="1400" b="0" i="0">
                <a:solidFill>
                  <a:srgbClr val="595959"/>
                </a:solidFill>
                <a:latin typeface="+mn-lt"/>
              </a:rPr>
              <a:t>2020 Budget General Framework
Billion Naira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2020 Approved Budget Billion Naira</c:v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'General Framework '!$A$7:$A$11</c:f>
              <c:strCache>
                <c:ptCount val="5"/>
                <c:pt idx="0">
                  <c:v>Total Budget Expenditure</c:v>
                </c:pt>
                <c:pt idx="1">
                  <c:v>Total Budget Revenue and Grants</c:v>
                </c:pt>
                <c:pt idx="2">
                  <c:v>Budget Deficit</c:v>
                </c:pt>
                <c:pt idx="3">
                  <c:v>Total Budget Financing</c:v>
                </c:pt>
                <c:pt idx="4">
                  <c:v>Financing Gap</c:v>
                </c:pt>
              </c:strCache>
            </c:strRef>
          </c:cat>
          <c:val>
            <c:numRef>
              <c:f>'General Framework '!$D$7:$D$11</c:f>
              <c:numCache>
                <c:formatCode>#,##0.0</c:formatCode>
                <c:ptCount val="5"/>
                <c:pt idx="0">
                  <c:v>202.44445842895001</c:v>
                </c:pt>
                <c:pt idx="1">
                  <c:v>135.03998169561999</c:v>
                </c:pt>
                <c:pt idx="2">
                  <c:v>67.404476733330014</c:v>
                </c:pt>
                <c:pt idx="3">
                  <c:v>67.404476733400003</c:v>
                </c:pt>
                <c:pt idx="4">
                  <c:v>-6.9984436035156251E-11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7A-46BB-9132-0EDB5A5CA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5461759"/>
        <c:axId val="455602441"/>
      </c:barChart>
      <c:catAx>
        <c:axId val="845461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455602441"/>
        <c:crosses val="autoZero"/>
        <c:auto val="1"/>
        <c:lblAlgn val="ctr"/>
        <c:lblOffset val="100"/>
        <c:noMultiLvlLbl val="1"/>
      </c:catAx>
      <c:valAx>
        <c:axId val="4556024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845461759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Approved 2020 Budgeted Expenditure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'Expenditure  Page '!$A$30:$A$36</c:f>
              <c:strCache>
                <c:ptCount val="4"/>
                <c:pt idx="0">
                  <c:v>Personnel Cost</c:v>
                </c:pt>
                <c:pt idx="1">
                  <c:v>Overhead Cost</c:v>
                </c:pt>
                <c:pt idx="2">
                  <c:v>Interest Payments (Public Debts)</c:v>
                </c:pt>
                <c:pt idx="3">
                  <c:v>Capital Cost</c:v>
                </c:pt>
              </c:strCache>
            </c:strRef>
          </c:cat>
          <c:val>
            <c:numRef>
              <c:f>'Expenditure  Page '!$B$30:$B$36</c:f>
              <c:numCache>
                <c:formatCode>#,##0</c:formatCode>
                <c:ptCount val="4"/>
                <c:pt idx="0">
                  <c:v>32767326765.799999</c:v>
                </c:pt>
                <c:pt idx="1">
                  <c:v>31959378137.700001</c:v>
                </c:pt>
                <c:pt idx="2">
                  <c:v>0</c:v>
                </c:pt>
                <c:pt idx="3">
                  <c:v>122829552208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5-48B8-AC64-05A24E533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948813"/>
        <c:axId val="1055706954"/>
      </c:barChart>
      <c:catAx>
        <c:axId val="180948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Expenditure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55706954"/>
        <c:crosses val="autoZero"/>
        <c:auto val="1"/>
        <c:lblAlgn val="ctr"/>
        <c:lblOffset val="100"/>
        <c:noMultiLvlLbl val="1"/>
      </c:catAx>
      <c:valAx>
        <c:axId val="1055706954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809488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500" b="0" i="0">
                <a:solidFill>
                  <a:srgbClr val="000000"/>
                </a:solidFill>
                <a:latin typeface="Calibri"/>
              </a:defRPr>
            </a:pPr>
            <a:r>
              <a:rPr lang="en-US" sz="1500" b="0" i="0">
                <a:solidFill>
                  <a:srgbClr val="000000"/>
                </a:solidFill>
                <a:latin typeface="Calibri"/>
              </a:rPr>
              <a:t>2019 Budget Revenue and Financing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A61A7"/>
              </a:solidFill>
            </c:spPr>
            <c:extLst>
              <c:ext xmlns:c16="http://schemas.microsoft.com/office/drawing/2014/chart" uri="{C3380CC4-5D6E-409C-BE32-E72D297353CC}">
                <c16:uniqueId val="{00000001-46D3-417F-B7F7-F96D0BEFD762}"/>
              </c:ext>
            </c:extLst>
          </c:dPt>
          <c:dPt>
            <c:idx val="1"/>
            <c:bubble3D val="0"/>
            <c:spPr>
              <a:solidFill>
                <a:srgbClr val="C96A2A"/>
              </a:solidFill>
            </c:spPr>
            <c:extLst>
              <c:ext xmlns:c16="http://schemas.microsoft.com/office/drawing/2014/chart" uri="{C3380CC4-5D6E-409C-BE32-E72D297353CC}">
                <c16:uniqueId val="{00000003-46D3-417F-B7F7-F96D0BEFD762}"/>
              </c:ext>
            </c:extLst>
          </c:dPt>
          <c:dPt>
            <c:idx val="2"/>
            <c:bubble3D val="0"/>
            <c:spPr>
              <a:solidFill>
                <a:srgbClr val="8C8C8C"/>
              </a:solidFill>
            </c:spPr>
            <c:extLst>
              <c:ext xmlns:c16="http://schemas.microsoft.com/office/drawing/2014/chart" uri="{C3380CC4-5D6E-409C-BE32-E72D297353CC}">
                <c16:uniqueId val="{00000005-46D3-417F-B7F7-F96D0BEFD762}"/>
              </c:ext>
            </c:extLst>
          </c:dPt>
          <c:dPt>
            <c:idx val="3"/>
            <c:bubble3D val="0"/>
            <c:spPr>
              <a:solidFill>
                <a:srgbClr val="D9A300"/>
              </a:solidFill>
            </c:spPr>
            <c:extLst>
              <c:ext xmlns:c16="http://schemas.microsoft.com/office/drawing/2014/chart" uri="{C3380CC4-5D6E-409C-BE32-E72D297353CC}">
                <c16:uniqueId val="{00000007-46D3-417F-B7F7-F96D0BEFD762}"/>
              </c:ext>
            </c:extLst>
          </c:dPt>
          <c:dPt>
            <c:idx val="4"/>
            <c:bubble3D val="0"/>
            <c:spPr>
              <a:solidFill>
                <a:srgbClr val="4D84B5"/>
              </a:solidFill>
            </c:spPr>
            <c:extLst>
              <c:ext xmlns:c16="http://schemas.microsoft.com/office/drawing/2014/chart" uri="{C3380CC4-5D6E-409C-BE32-E72D297353CC}">
                <c16:uniqueId val="{00000009-46D3-417F-B7F7-F96D0BEFD762}"/>
              </c:ext>
            </c:extLst>
          </c:dPt>
          <c:dPt>
            <c:idx val="5"/>
            <c:bubble3D val="0"/>
            <c:spPr>
              <a:solidFill>
                <a:srgbClr val="5F933C"/>
              </a:solidFill>
            </c:spPr>
            <c:extLst>
              <c:ext xmlns:c16="http://schemas.microsoft.com/office/drawing/2014/chart" uri="{C3380CC4-5D6E-409C-BE32-E72D297353CC}">
                <c16:uniqueId val="{0000000B-46D3-417F-B7F7-F96D0BEFD762}"/>
              </c:ext>
            </c:extLst>
          </c:dPt>
          <c:dPt>
            <c:idx val="6"/>
            <c:bubble3D val="0"/>
            <c:spPr>
              <a:solidFill>
                <a:srgbClr val="5780CA"/>
              </a:solidFill>
            </c:spPr>
            <c:extLst>
              <c:ext xmlns:c16="http://schemas.microsoft.com/office/drawing/2014/chart" uri="{C3380CC4-5D6E-409C-BE32-E72D297353CC}">
                <c16:uniqueId val="{0000000D-46D3-417F-B7F7-F96D0BEFD762}"/>
              </c:ext>
            </c:extLst>
          </c:dPt>
          <c:dPt>
            <c:idx val="7"/>
            <c:bubble3D val="0"/>
            <c:spPr>
              <a:solidFill>
                <a:srgbClr val="EF8A46"/>
              </a:solidFill>
            </c:spPr>
            <c:extLst>
              <c:ext xmlns:c16="http://schemas.microsoft.com/office/drawing/2014/chart" uri="{C3380CC4-5D6E-409C-BE32-E72D297353CC}">
                <c16:uniqueId val="{0000000F-46D3-417F-B7F7-F96D0BEFD762}"/>
              </c:ext>
            </c:extLst>
          </c:dPt>
          <c:dPt>
            <c:idx val="8"/>
            <c:bubble3D val="0"/>
            <c:spPr>
              <a:solidFill>
                <a:srgbClr val="AEAEAE"/>
              </a:solidFill>
            </c:spPr>
            <c:extLst>
              <c:ext xmlns:c16="http://schemas.microsoft.com/office/drawing/2014/chart" uri="{C3380CC4-5D6E-409C-BE32-E72D297353CC}">
                <c16:uniqueId val="{00000011-46D3-417F-B7F7-F96D0BEFD762}"/>
              </c:ext>
            </c:extLst>
          </c:dPt>
          <c:dPt>
            <c:idx val="9"/>
            <c:bubble3D val="0"/>
            <c:spPr>
              <a:solidFill>
                <a:srgbClr val="FFC61A"/>
              </a:solidFill>
            </c:spPr>
            <c:extLst>
              <c:ext xmlns:c16="http://schemas.microsoft.com/office/drawing/2014/chart" uri="{C3380CC4-5D6E-409C-BE32-E72D297353CC}">
                <c16:uniqueId val="{00000013-46D3-417F-B7F7-F96D0BEFD762}"/>
              </c:ext>
            </c:extLst>
          </c:dPt>
          <c:dPt>
            <c:idx val="10"/>
            <c:bubble3D val="0"/>
            <c:spPr>
              <a:solidFill>
                <a:srgbClr val="6BA5D9"/>
              </a:solidFill>
            </c:spPr>
            <c:extLst>
              <c:ext xmlns:c16="http://schemas.microsoft.com/office/drawing/2014/chart" uri="{C3380CC4-5D6E-409C-BE32-E72D297353CC}">
                <c16:uniqueId val="{00000015-46D3-417F-B7F7-F96D0BEFD762}"/>
              </c:ext>
            </c:extLst>
          </c:dPt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'!$G$29:$G$39</c:f>
              <c:numCache>
                <c:formatCode>0.0%</c:formatCode>
                <c:ptCount val="11"/>
                <c:pt idx="0">
                  <c:v>0.16451805363038621</c:v>
                </c:pt>
                <c:pt idx="1">
                  <c:v>0.21614940650668532</c:v>
                </c:pt>
                <c:pt idx="2">
                  <c:v>9.8085321564690284E-2</c:v>
                </c:pt>
                <c:pt idx="3">
                  <c:v>0.10761470167699598</c:v>
                </c:pt>
                <c:pt idx="4">
                  <c:v>6.3083396704077518E-2</c:v>
                </c:pt>
                <c:pt idx="5">
                  <c:v>1.0224769880405268E-2</c:v>
                </c:pt>
                <c:pt idx="6">
                  <c:v>7.3714144194429653E-3</c:v>
                </c:pt>
                <c:pt idx="7">
                  <c:v>0.15922627363347605</c:v>
                </c:pt>
                <c:pt idx="8">
                  <c:v>0.17372666198384049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6D3-417F-B7F7-F96D0BEFD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sz="1600" b="1" i="0">
                <a:solidFill>
                  <a:srgbClr val="757575"/>
                </a:solidFill>
                <a:latin typeface="+mn-lt"/>
              </a:rPr>
              <a:t>Approved 2020 MDA Budgeted Expenditure Allocation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Allocations'!$B$6:$B$31</c:f>
              <c:numCache>
                <c:formatCode>#,##0</c:formatCode>
                <c:ptCount val="26"/>
                <c:pt idx="0">
                  <c:v>6296561780.2200003</c:v>
                </c:pt>
                <c:pt idx="1">
                  <c:v>6565311232.7200003</c:v>
                </c:pt>
                <c:pt idx="2">
                  <c:v>864100648</c:v>
                </c:pt>
                <c:pt idx="3">
                  <c:v>455815554</c:v>
                </c:pt>
                <c:pt idx="4">
                  <c:v>564760530.40999997</c:v>
                </c:pt>
                <c:pt idx="5">
                  <c:v>8254721983.2200003</c:v>
                </c:pt>
                <c:pt idx="6">
                  <c:v>527574714</c:v>
                </c:pt>
                <c:pt idx="7">
                  <c:v>391147359</c:v>
                </c:pt>
                <c:pt idx="8">
                  <c:v>126831566</c:v>
                </c:pt>
                <c:pt idx="9">
                  <c:v>956936140.89999998</c:v>
                </c:pt>
                <c:pt idx="10">
                  <c:v>101934840.7</c:v>
                </c:pt>
                <c:pt idx="11">
                  <c:v>700582991.47000003</c:v>
                </c:pt>
                <c:pt idx="12">
                  <c:v>150129559.19999999</c:v>
                </c:pt>
                <c:pt idx="13">
                  <c:v>95205116</c:v>
                </c:pt>
                <c:pt idx="14">
                  <c:v>249945147.69999999</c:v>
                </c:pt>
                <c:pt idx="15">
                  <c:v>181927964</c:v>
                </c:pt>
                <c:pt idx="16">
                  <c:v>68832504</c:v>
                </c:pt>
                <c:pt idx="17">
                  <c:v>66585401</c:v>
                </c:pt>
                <c:pt idx="18">
                  <c:v>966900000</c:v>
                </c:pt>
                <c:pt idx="19">
                  <c:v>49184212</c:v>
                </c:pt>
                <c:pt idx="20">
                  <c:v>20523753</c:v>
                </c:pt>
                <c:pt idx="21">
                  <c:v>359193934.5</c:v>
                </c:pt>
                <c:pt idx="22">
                  <c:v>12123440152.299999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714-84D6-D7B602522F4B}"/>
            </c:ext>
          </c:extLst>
        </c:ser>
        <c:ser>
          <c:idx val="1"/>
          <c:order val="1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Allocations'!$D$6:$D$31</c:f>
              <c:numCache>
                <c:formatCode>#,##0</c:formatCode>
                <c:ptCount val="26"/>
                <c:pt idx="0" formatCode="_(* #,##0_);_(* \(#,##0\);_(* &quot;-&quot;??_);_(@_)">
                  <c:v>2186608900</c:v>
                </c:pt>
                <c:pt idx="1">
                  <c:v>2591608900</c:v>
                </c:pt>
                <c:pt idx="2">
                  <c:v>425080000</c:v>
                </c:pt>
                <c:pt idx="3">
                  <c:v>564100648</c:v>
                </c:pt>
                <c:pt idx="4">
                  <c:v>318155000</c:v>
                </c:pt>
                <c:pt idx="5">
                  <c:v>198500000</c:v>
                </c:pt>
                <c:pt idx="6">
                  <c:v>2166000000</c:v>
                </c:pt>
                <c:pt idx="7">
                  <c:v>84074540</c:v>
                </c:pt>
                <c:pt idx="8">
                  <c:v>93000000</c:v>
                </c:pt>
                <c:pt idx="9">
                  <c:v>1776000000</c:v>
                </c:pt>
                <c:pt idx="10">
                  <c:v>1884000000</c:v>
                </c:pt>
                <c:pt idx="11">
                  <c:v>636260000</c:v>
                </c:pt>
                <c:pt idx="12">
                  <c:v>926300000</c:v>
                </c:pt>
                <c:pt idx="13">
                  <c:v>30924000</c:v>
                </c:pt>
                <c:pt idx="14">
                  <c:v>93500000</c:v>
                </c:pt>
                <c:pt idx="15">
                  <c:v>350891906.5</c:v>
                </c:pt>
                <c:pt idx="16">
                  <c:v>54250000</c:v>
                </c:pt>
                <c:pt idx="17">
                  <c:v>107000000</c:v>
                </c:pt>
                <c:pt idx="18">
                  <c:v>879000000</c:v>
                </c:pt>
                <c:pt idx="19">
                  <c:v>29500000</c:v>
                </c:pt>
                <c:pt idx="20">
                  <c:v>47800000</c:v>
                </c:pt>
                <c:pt idx="21">
                  <c:v>50000000</c:v>
                </c:pt>
                <c:pt idx="22">
                  <c:v>163450000</c:v>
                </c:pt>
                <c:pt idx="23">
                  <c:v>196400000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3-4714-84D6-D7B602522F4B}"/>
            </c:ext>
          </c:extLst>
        </c:ser>
        <c:ser>
          <c:idx val="2"/>
          <c:order val="2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Allocations'!$H$6:$H$31</c:f>
              <c:numCache>
                <c:formatCode>#,##0</c:formatCode>
                <c:ptCount val="26"/>
                <c:pt idx="0">
                  <c:v>18220182807.299999</c:v>
                </c:pt>
                <c:pt idx="1">
                  <c:v>7703848732</c:v>
                </c:pt>
                <c:pt idx="2">
                  <c:v>740000000</c:v>
                </c:pt>
                <c:pt idx="3">
                  <c:v>7330000000</c:v>
                </c:pt>
                <c:pt idx="4">
                  <c:v>6955839158.6700001</c:v>
                </c:pt>
                <c:pt idx="5">
                  <c:v>12579197014.799999</c:v>
                </c:pt>
                <c:pt idx="6">
                  <c:v>3782375000</c:v>
                </c:pt>
                <c:pt idx="7">
                  <c:v>8504860000</c:v>
                </c:pt>
                <c:pt idx="8">
                  <c:v>3544000000</c:v>
                </c:pt>
                <c:pt idx="9">
                  <c:v>2257000000</c:v>
                </c:pt>
                <c:pt idx="10">
                  <c:v>2540090000</c:v>
                </c:pt>
                <c:pt idx="11">
                  <c:v>1671128299</c:v>
                </c:pt>
                <c:pt idx="12">
                  <c:v>7922798927</c:v>
                </c:pt>
                <c:pt idx="13">
                  <c:v>2010000000</c:v>
                </c:pt>
                <c:pt idx="14">
                  <c:v>2265300000</c:v>
                </c:pt>
                <c:pt idx="15">
                  <c:v>12182136269</c:v>
                </c:pt>
                <c:pt idx="16">
                  <c:v>813000000</c:v>
                </c:pt>
                <c:pt idx="17">
                  <c:v>611000000</c:v>
                </c:pt>
                <c:pt idx="18">
                  <c:v>2009500000</c:v>
                </c:pt>
                <c:pt idx="19">
                  <c:v>547000000</c:v>
                </c:pt>
                <c:pt idx="20">
                  <c:v>1266500000</c:v>
                </c:pt>
                <c:pt idx="21">
                  <c:v>875000000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3-4714-84D6-D7B602522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813669"/>
        <c:axId val="2125454934"/>
      </c:barChart>
      <c:catAx>
        <c:axId val="2288136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25454934"/>
        <c:crosses val="autoZero"/>
        <c:auto val="1"/>
        <c:lblAlgn val="ctr"/>
        <c:lblOffset val="100"/>
        <c:noMultiLvlLbl val="1"/>
      </c:catAx>
      <c:valAx>
        <c:axId val="2125454934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2288136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Approved 2020 Capital Project Allocation - Top 5 and Other Capital Projects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B5-4BE7-91FD-B9BA79BFCC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B5-4BE7-91FD-B9BA79BFCC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B5-4BE7-91FD-B9BA79BFCC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B5-4BE7-91FD-B9BA79BFCC6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B5-4BE7-91FD-B9BA79BFCC6C}"/>
              </c:ext>
            </c:extLst>
          </c:dPt>
          <c:cat>
            <c:strRef>
              <c:f>'Main Capital Allocations '!$A$50:$A$54</c:f>
              <c:strCache>
                <c:ptCount val="5"/>
                <c:pt idx="0">
                  <c:v>Purchase of Fertilizer</c:v>
                </c:pt>
                <c:pt idx="1">
                  <c:v>Construction of Irrigation Scheme</c:v>
                </c:pt>
                <c:pt idx="2">
                  <c:v>Commodity Value Change Development ie Rice, Cassava, Tomato &amp; Micro Credit Loans to Farmers</c:v>
                </c:pt>
                <c:pt idx="3">
                  <c:v>Supply of Furnitures to Secondary Schools</c:v>
                </c:pt>
                <c:pt idx="4">
                  <c:v>Purchase of Text Books and Instructional Materials</c:v>
                </c:pt>
              </c:strCache>
            </c:strRef>
          </c:cat>
          <c:val>
            <c:numRef>
              <c:f>'Main Capital Allocations '!$B$50:$B$54</c:f>
              <c:numCache>
                <c:formatCode>#,##0</c:formatCode>
                <c:ptCount val="5"/>
                <c:pt idx="0">
                  <c:v>3000000000</c:v>
                </c:pt>
                <c:pt idx="1">
                  <c:v>800000000</c:v>
                </c:pt>
                <c:pt idx="2">
                  <c:v>200000000</c:v>
                </c:pt>
                <c:pt idx="3">
                  <c:v>806228750</c:v>
                </c:pt>
                <c:pt idx="4">
                  <c:v>961255500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B5-4BE7-91FD-B9BA79BF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Approved Top 2020 Capital Project Allocations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cat>
            <c:strRef>
              <c:f>'Main Capital Allocations '!$A$9:$A$16</c:f>
              <c:strCache>
                <c:ptCount val="8"/>
                <c:pt idx="0">
                  <c:v>Commodity Value Change Development ie Rice, Cassava, Tomato &amp; Micro Credit Loans to Farmers</c:v>
                </c:pt>
                <c:pt idx="1">
                  <c:v>Supply of Furnitures to Secondary Schools</c:v>
                </c:pt>
                <c:pt idx="2">
                  <c:v>Purchase of Text Books and Instructional Materials</c:v>
                </c:pt>
                <c:pt idx="3">
                  <c:v>Constructions and Rehabilitation of Primary Schools </c:v>
                </c:pt>
                <c:pt idx="4">
                  <c:v>Homeground School Feeding Programmes</c:v>
                </c:pt>
                <c:pt idx="5">
                  <c:v>Construction of 3No. Type B" Secondary Schools</c:v>
                </c:pt>
                <c:pt idx="6">
                  <c:v>Contruction, Renovations and Supply of Furnitures to all Zonal Offices and PHC's </c:v>
                </c:pt>
                <c:pt idx="7">
                  <c:v>Constructions and Equiping of DiagnosticCentre at Farfaru Sokoto</c:v>
                </c:pt>
              </c:strCache>
            </c:strRef>
          </c:cat>
          <c:val>
            <c:numRef>
              <c:f>'Main Capital Allocations '!$E$9:$E$16</c:f>
              <c:numCache>
                <c:formatCode>#,##0</c:formatCode>
                <c:ptCount val="8"/>
                <c:pt idx="0">
                  <c:v>200000000</c:v>
                </c:pt>
                <c:pt idx="1">
                  <c:v>806228750</c:v>
                </c:pt>
                <c:pt idx="2">
                  <c:v>961255500</c:v>
                </c:pt>
                <c:pt idx="3">
                  <c:v>2473832845</c:v>
                </c:pt>
                <c:pt idx="4">
                  <c:v>3251000000</c:v>
                </c:pt>
                <c:pt idx="5">
                  <c:v>1188957378.5999999</c:v>
                </c:pt>
                <c:pt idx="6">
                  <c:v>1716298862</c:v>
                </c:pt>
                <c:pt idx="7">
                  <c:v>832000000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5-4101-A5DB-39D397C32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53542"/>
        <c:axId val="1300950063"/>
      </c:barChart>
      <c:catAx>
        <c:axId val="56315354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Project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00950063"/>
        <c:crosses val="autoZero"/>
        <c:auto val="1"/>
        <c:lblAlgn val="ctr"/>
        <c:lblOffset val="100"/>
        <c:noMultiLvlLbl val="1"/>
      </c:catAx>
      <c:valAx>
        <c:axId val="1300950063"/>
        <c:scaling>
          <c:orientation val="minMax"/>
        </c:scaling>
        <c:delete val="0"/>
        <c:axPos val="b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56315354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libri"/>
              </a:defRPr>
            </a:pPr>
            <a:r>
              <a:rPr sz="1600" b="1" i="0">
                <a:solidFill>
                  <a:schemeClr val="dk1"/>
                </a:solidFill>
                <a:latin typeface="Calibri"/>
              </a:rPr>
              <a:t>Approved Ministry/ Sector Share of Budgeted Expenditure</a:t>
            </a:r>
          </a:p>
        </c:rich>
      </c:tx>
      <c:layout>
        <c:manualLayout>
          <c:xMode val="edge"/>
          <c:yMode val="edge"/>
          <c:x val="0.11181981835743705"/>
          <c:y val="3.347589958020161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'Sectoral Allocations'!$L$5</c:f>
              <c:strCache>
                <c:ptCount val="1"/>
                <c:pt idx="0">
                  <c:v>Percentage of Approved Total Budgeted Expenditure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A9-4D13-812B-E47E7F2993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A9-4D13-812B-E47E7F2993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A9-4D13-812B-E47E7F29933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A9-4D13-812B-E47E7F29933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A9-4D13-812B-E47E7F29933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1A9-4D13-812B-E47E7F29933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1A9-4D13-812B-E47E7F29933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1A9-4D13-812B-E47E7F29933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1A9-4D13-812B-E47E7F299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1A9-4D13-812B-E47E7F29933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1A9-4D13-812B-E47E7F29933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1A9-4D13-812B-E47E7F29933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1A9-4D13-812B-E47E7F29933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1A9-4D13-812B-E47E7F29933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1A9-4D13-812B-E47E7F29933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1A9-4D13-812B-E47E7F29933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1A9-4D13-812B-E47E7F29933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1A9-4D13-812B-E47E7F29933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1A9-4D13-812B-E47E7F29933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1A9-4D13-812B-E47E7F29933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1A9-4D13-812B-E47E7F299330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1A9-4D13-812B-E47E7F299330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1A9-4D13-812B-E47E7F299330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1A9-4D13-812B-E47E7F299330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1A9-4D13-812B-E47E7F299330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1A9-4D13-812B-E47E7F29933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Allocations'!$L$6:$L$31</c:f>
              <c:numCache>
                <c:formatCode>0.0%</c:formatCode>
                <c:ptCount val="26"/>
                <c:pt idx="0">
                  <c:v>0.13190459099127091</c:v>
                </c:pt>
                <c:pt idx="1">
                  <c:v>8.3285899725615176E-2</c:v>
                </c:pt>
                <c:pt idx="2">
                  <c:v>1.0023394385537909E-2</c:v>
                </c:pt>
                <c:pt idx="3">
                  <c:v>4.1245466864337457E-2</c:v>
                </c:pt>
                <c:pt idx="4">
                  <c:v>3.8720519938712436E-2</c:v>
                </c:pt>
                <c:pt idx="5">
                  <c:v>0.10389229303306194</c:v>
                </c:pt>
                <c:pt idx="6">
                  <c:v>3.1988772447791164E-2</c:v>
                </c:pt>
                <c:pt idx="7">
                  <c:v>4.4358250004416164E-2</c:v>
                </c:pt>
                <c:pt idx="8">
                  <c:v>1.8591921928655587E-2</c:v>
                </c:pt>
                <c:pt idx="9">
                  <c:v>2.4648420508142827E-2</c:v>
                </c:pt>
                <c:pt idx="10">
                  <c:v>2.2356871982684847E-2</c:v>
                </c:pt>
                <c:pt idx="11">
                  <c:v>1.4858254524787E-2</c:v>
                </c:pt>
                <c:pt idx="12">
                  <c:v>4.4452826992833559E-2</c:v>
                </c:pt>
                <c:pt idx="13">
                  <c:v>1.0551679866059148E-2</c:v>
                </c:pt>
                <c:pt idx="14">
                  <c:v>1.2886226513409682E-2</c:v>
                </c:pt>
                <c:pt idx="15">
                  <c:v>6.2807133562326908E-2</c:v>
                </c:pt>
                <c:pt idx="16">
                  <c:v>4.6238978891512995E-3</c:v>
                </c:pt>
                <c:pt idx="17">
                  <c:v>3.8755587932052899E-3</c:v>
                </c:pt>
                <c:pt idx="18">
                  <c:v>1.9044235786543361E-2</c:v>
                </c:pt>
                <c:pt idx="19">
                  <c:v>3.0906462782708888E-3</c:v>
                </c:pt>
                <c:pt idx="20">
                  <c:v>6.5935307064405035E-3</c:v>
                </c:pt>
                <c:pt idx="21">
                  <c:v>6.3434383161972358E-3</c:v>
                </c:pt>
                <c:pt idx="22">
                  <c:v>6.0692647492804605E-2</c:v>
                </c:pt>
                <c:pt idx="23">
                  <c:v>9.7014263331356447E-4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1A9-4D13-812B-E47E7F299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lang="en-US" b="0" i="0">
                <a:solidFill>
                  <a:srgbClr val="000000"/>
                </a:solidFill>
                <a:latin typeface="Calibri"/>
              </a:rPr>
              <a:t>Revised 2020 Budget Revenue and Financing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'!$F$29:$F$39</c:f>
              <c:numCache>
                <c:formatCode>_(* #,##0_);_(* \(#,##0\);_(* "-"??_);_(@_)</c:formatCode>
                <c:ptCount val="11"/>
                <c:pt idx="0">
                  <c:v>17322201009</c:v>
                </c:pt>
                <c:pt idx="1">
                  <c:v>29575327328.880001</c:v>
                </c:pt>
                <c:pt idx="2">
                  <c:v>18007258664</c:v>
                </c:pt>
                <c:pt idx="3">
                  <c:v>21042000000</c:v>
                </c:pt>
                <c:pt idx="4">
                  <c:v>0</c:v>
                </c:pt>
                <c:pt idx="5">
                  <c:v>0</c:v>
                </c:pt>
                <c:pt idx="6">
                  <c:v>1492302000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7BD-4A6C-85EA-E1949D6E2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8990166"/>
        <c:axId val="1217273403"/>
      </c:barChart>
      <c:catAx>
        <c:axId val="20689901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217273403"/>
        <c:crosses val="autoZero"/>
        <c:auto val="1"/>
        <c:lblAlgn val="ctr"/>
        <c:lblOffset val="100"/>
        <c:noMultiLvlLbl val="1"/>
      </c:catAx>
      <c:valAx>
        <c:axId val="12172734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Calibri"/>
                  </a:rPr>
                  <a:t>Naira</a:t>
                </a:r>
              </a:p>
            </c:rich>
          </c:tx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6899016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500" b="0" i="0">
                <a:solidFill>
                  <a:srgbClr val="000000"/>
                </a:solidFill>
                <a:latin typeface="Calibri"/>
              </a:defRPr>
            </a:pPr>
            <a:r>
              <a:rPr lang="en-US" sz="1500" b="0" i="0">
                <a:solidFill>
                  <a:srgbClr val="000000"/>
                </a:solidFill>
                <a:latin typeface="Calibri"/>
              </a:rPr>
              <a:t>2019 Budget Revenue and Financing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A61A7"/>
              </a:solidFill>
            </c:spPr>
            <c:extLst>
              <c:ext xmlns:c16="http://schemas.microsoft.com/office/drawing/2014/chart" uri="{C3380CC4-5D6E-409C-BE32-E72D297353CC}">
                <c16:uniqueId val="{00000001-74A3-47E1-8314-4E350CF3309B}"/>
              </c:ext>
            </c:extLst>
          </c:dPt>
          <c:dPt>
            <c:idx val="1"/>
            <c:bubble3D val="0"/>
            <c:spPr>
              <a:solidFill>
                <a:srgbClr val="C96A2A"/>
              </a:solidFill>
            </c:spPr>
            <c:extLst>
              <c:ext xmlns:c16="http://schemas.microsoft.com/office/drawing/2014/chart" uri="{C3380CC4-5D6E-409C-BE32-E72D297353CC}">
                <c16:uniqueId val="{00000003-74A3-47E1-8314-4E350CF3309B}"/>
              </c:ext>
            </c:extLst>
          </c:dPt>
          <c:dPt>
            <c:idx val="2"/>
            <c:bubble3D val="0"/>
            <c:spPr>
              <a:solidFill>
                <a:srgbClr val="8C8C8C"/>
              </a:solidFill>
            </c:spPr>
            <c:extLst>
              <c:ext xmlns:c16="http://schemas.microsoft.com/office/drawing/2014/chart" uri="{C3380CC4-5D6E-409C-BE32-E72D297353CC}">
                <c16:uniqueId val="{00000005-74A3-47E1-8314-4E350CF3309B}"/>
              </c:ext>
            </c:extLst>
          </c:dPt>
          <c:dPt>
            <c:idx val="3"/>
            <c:bubble3D val="0"/>
            <c:spPr>
              <a:solidFill>
                <a:srgbClr val="D9A300"/>
              </a:solidFill>
            </c:spPr>
            <c:extLst>
              <c:ext xmlns:c16="http://schemas.microsoft.com/office/drawing/2014/chart" uri="{C3380CC4-5D6E-409C-BE32-E72D297353CC}">
                <c16:uniqueId val="{00000007-74A3-47E1-8314-4E350CF3309B}"/>
              </c:ext>
            </c:extLst>
          </c:dPt>
          <c:dPt>
            <c:idx val="4"/>
            <c:bubble3D val="0"/>
            <c:spPr>
              <a:solidFill>
                <a:srgbClr val="4D84B5"/>
              </a:solidFill>
            </c:spPr>
            <c:extLst>
              <c:ext xmlns:c16="http://schemas.microsoft.com/office/drawing/2014/chart" uri="{C3380CC4-5D6E-409C-BE32-E72D297353CC}">
                <c16:uniqueId val="{00000009-74A3-47E1-8314-4E350CF3309B}"/>
              </c:ext>
            </c:extLst>
          </c:dPt>
          <c:dPt>
            <c:idx val="5"/>
            <c:bubble3D val="0"/>
            <c:spPr>
              <a:solidFill>
                <a:srgbClr val="5F933C"/>
              </a:solidFill>
            </c:spPr>
            <c:extLst>
              <c:ext xmlns:c16="http://schemas.microsoft.com/office/drawing/2014/chart" uri="{C3380CC4-5D6E-409C-BE32-E72D297353CC}">
                <c16:uniqueId val="{0000000B-74A3-47E1-8314-4E350CF3309B}"/>
              </c:ext>
            </c:extLst>
          </c:dPt>
          <c:dPt>
            <c:idx val="6"/>
            <c:bubble3D val="0"/>
            <c:spPr>
              <a:solidFill>
                <a:srgbClr val="5780CA"/>
              </a:solidFill>
            </c:spPr>
            <c:extLst>
              <c:ext xmlns:c16="http://schemas.microsoft.com/office/drawing/2014/chart" uri="{C3380CC4-5D6E-409C-BE32-E72D297353CC}">
                <c16:uniqueId val="{0000000D-74A3-47E1-8314-4E350CF3309B}"/>
              </c:ext>
            </c:extLst>
          </c:dPt>
          <c:dPt>
            <c:idx val="7"/>
            <c:bubble3D val="0"/>
            <c:spPr>
              <a:solidFill>
                <a:srgbClr val="EF8A46"/>
              </a:solidFill>
            </c:spPr>
            <c:extLst>
              <c:ext xmlns:c16="http://schemas.microsoft.com/office/drawing/2014/chart" uri="{C3380CC4-5D6E-409C-BE32-E72D297353CC}">
                <c16:uniqueId val="{0000000F-74A3-47E1-8314-4E350CF3309B}"/>
              </c:ext>
            </c:extLst>
          </c:dPt>
          <c:dPt>
            <c:idx val="8"/>
            <c:bubble3D val="0"/>
            <c:spPr>
              <a:solidFill>
                <a:srgbClr val="AEAEAE"/>
              </a:solidFill>
            </c:spPr>
            <c:extLst>
              <c:ext xmlns:c16="http://schemas.microsoft.com/office/drawing/2014/chart" uri="{C3380CC4-5D6E-409C-BE32-E72D297353CC}">
                <c16:uniqueId val="{00000011-74A3-47E1-8314-4E350CF3309B}"/>
              </c:ext>
            </c:extLst>
          </c:dPt>
          <c:dPt>
            <c:idx val="9"/>
            <c:bubble3D val="0"/>
            <c:spPr>
              <a:solidFill>
                <a:srgbClr val="FFC61A"/>
              </a:solidFill>
            </c:spPr>
            <c:extLst>
              <c:ext xmlns:c16="http://schemas.microsoft.com/office/drawing/2014/chart" uri="{C3380CC4-5D6E-409C-BE32-E72D297353CC}">
                <c16:uniqueId val="{00000013-74A3-47E1-8314-4E350CF3309B}"/>
              </c:ext>
            </c:extLst>
          </c:dPt>
          <c:dPt>
            <c:idx val="10"/>
            <c:bubble3D val="0"/>
            <c:spPr>
              <a:solidFill>
                <a:srgbClr val="6BA5D9"/>
              </a:solidFill>
            </c:spPr>
            <c:extLst>
              <c:ext xmlns:c16="http://schemas.microsoft.com/office/drawing/2014/chart" uri="{C3380CC4-5D6E-409C-BE32-E72D297353CC}">
                <c16:uniqueId val="{00000015-74A3-47E1-8314-4E350CF3309B}"/>
              </c:ext>
            </c:extLst>
          </c:dPt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'!$H$29:$H$39</c:f>
              <c:numCache>
                <c:formatCode>0.0%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4A3-47E1-8314-4E350CF33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Revised 2020 Budgeted Expenditure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04DC-4278-AEEE-5F5B10370ADB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04DC-4278-AEEE-5F5B10370AD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04DC-4278-AEEE-5F5B10370ADB}"/>
              </c:ext>
            </c:extLst>
          </c:dPt>
          <c:dPt>
            <c:idx val="3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7-04DC-4278-AEEE-5F5B10370ADB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9-04DC-4278-AEEE-5F5B10370ADB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04DC-4278-AEEE-5F5B10370ADB}"/>
              </c:ext>
            </c:extLst>
          </c:dPt>
          <c:cat>
            <c:strRef>
              <c:f>'Expenditure  Page '!$A$8:$A$13</c:f>
              <c:strCache>
                <c:ptCount val="6"/>
                <c:pt idx="0">
                  <c:v>Personnel Cost</c:v>
                </c:pt>
                <c:pt idx="1">
                  <c:v>Overhead Cost</c:v>
                </c:pt>
                <c:pt idx="2">
                  <c:v>Consolidated Revenue Charges </c:v>
                </c:pt>
                <c:pt idx="3">
                  <c:v>Transfers </c:v>
                </c:pt>
                <c:pt idx="4">
                  <c:v>Interest Payments (Public Debts)</c:v>
                </c:pt>
                <c:pt idx="5">
                  <c:v>Other Recurrent Expenditure </c:v>
                </c:pt>
              </c:strCache>
            </c:strRef>
          </c:cat>
          <c:val>
            <c:numRef>
              <c:f>'Expenditure  Page '!$E$8:$E$13</c:f>
              <c:numCache>
                <c:formatCode>0.0%</c:formatCode>
                <c:ptCount val="6"/>
                <c:pt idx="0">
                  <c:v>0.20445839350579254</c:v>
                </c:pt>
                <c:pt idx="1">
                  <c:v>0.16142337263460277</c:v>
                </c:pt>
                <c:pt idx="2">
                  <c:v>3.1538510946359399E-2</c:v>
                </c:pt>
                <c:pt idx="3">
                  <c:v>0</c:v>
                </c:pt>
                <c:pt idx="4">
                  <c:v>0</c:v>
                </c:pt>
                <c:pt idx="5">
                  <c:v>9.4316147179023535E-3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DC-4278-AEEE-5F5B10370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Revised 2020 Budgeted Expenditure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'Expenditure  Page '!$A$30:$A$36</c:f>
              <c:strCache>
                <c:ptCount val="4"/>
                <c:pt idx="0">
                  <c:v>Personnel Cost</c:v>
                </c:pt>
                <c:pt idx="1">
                  <c:v>Overhead Cost</c:v>
                </c:pt>
                <c:pt idx="2">
                  <c:v>Interest Payments (Public Debts)</c:v>
                </c:pt>
                <c:pt idx="3">
                  <c:v>Capital Cost</c:v>
                </c:pt>
              </c:strCache>
            </c:strRef>
          </c:cat>
          <c:val>
            <c:numRef>
              <c:f>'Expenditure  Page '!$C$30:$C$36</c:f>
              <c:numCache>
                <c:formatCode>#,##0</c:formatCode>
                <c:ptCount val="4"/>
                <c:pt idx="0">
                  <c:v>33611814479.200001</c:v>
                </c:pt>
                <c:pt idx="1">
                  <c:v>26537098138</c:v>
                </c:pt>
                <c:pt idx="2">
                  <c:v>0</c:v>
                </c:pt>
                <c:pt idx="3">
                  <c:v>97510226063.600006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E-41B1-A1DE-430274882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30704"/>
        <c:axId val="1324883126"/>
      </c:barChart>
      <c:catAx>
        <c:axId val="4583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Expenditure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24883126"/>
        <c:crosses val="autoZero"/>
        <c:auto val="1"/>
        <c:lblAlgn val="ctr"/>
        <c:lblOffset val="100"/>
        <c:noMultiLvlLbl val="1"/>
      </c:catAx>
      <c:valAx>
        <c:axId val="1324883126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458307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sz="1400" b="0" i="0">
                <a:solidFill>
                  <a:srgbClr val="595959"/>
                </a:solidFill>
                <a:latin typeface="+mn-lt"/>
              </a:rPr>
              <a:t>Revised 2020 Budget General Framework
Billion Naira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2020 Revised Budget Billion Naira</c:v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'General Framework '!$A$7:$A$11</c:f>
              <c:strCache>
                <c:ptCount val="5"/>
                <c:pt idx="0">
                  <c:v>Total Budget Expenditure</c:v>
                </c:pt>
                <c:pt idx="1">
                  <c:v>Total Budget Revenue and Grants</c:v>
                </c:pt>
                <c:pt idx="2">
                  <c:v>Budget Deficit</c:v>
                </c:pt>
                <c:pt idx="3">
                  <c:v>Total Budget Financing</c:v>
                </c:pt>
                <c:pt idx="4">
                  <c:v>Financing Gap</c:v>
                </c:pt>
              </c:strCache>
            </c:strRef>
          </c:cat>
          <c:val>
            <c:numRef>
              <c:f>'General Framework '!$E$7:$E$11</c:f>
              <c:numCache>
                <c:formatCode>#,##0.0</c:formatCode>
                <c:ptCount val="5"/>
                <c:pt idx="0">
                  <c:v>164.3943978179</c:v>
                </c:pt>
                <c:pt idx="1">
                  <c:v>0</c:v>
                </c:pt>
                <c:pt idx="2">
                  <c:v>164.3943978179</c:v>
                </c:pt>
                <c:pt idx="3">
                  <c:v>0</c:v>
                </c:pt>
                <c:pt idx="4">
                  <c:v>164.3943978179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0CE-46C4-84FB-A32A5F3A2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8739141"/>
        <c:axId val="1872477927"/>
      </c:barChart>
      <c:catAx>
        <c:axId val="8587391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1872477927"/>
        <c:crosses val="autoZero"/>
        <c:auto val="1"/>
        <c:lblAlgn val="ctr"/>
        <c:lblOffset val="100"/>
        <c:noMultiLvlLbl val="1"/>
      </c:catAx>
      <c:valAx>
        <c:axId val="18724779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#,##0.0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858739141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+mn-lt"/>
              </a:defRPr>
            </a:pPr>
            <a:r>
              <a:rPr sz="1600" b="1" i="0">
                <a:solidFill>
                  <a:srgbClr val="757575"/>
                </a:solidFill>
                <a:latin typeface="+mn-lt"/>
              </a:rPr>
              <a:t>Revised 2020 MDA Budgeted Expenditure Allocation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3279107611548555"/>
          <c:y val="0.14243493148262126"/>
          <c:w val="0.59649588801399822"/>
          <c:h val="0.3588881578481935"/>
        </c:manualLayout>
      </c:layout>
      <c:barChart>
        <c:barDir val="col"/>
        <c:grouping val="stacked"/>
        <c:varyColors val="1"/>
        <c:ser>
          <c:idx val="0"/>
          <c:order val="0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Allocations'!$C$6:$C$31</c:f>
              <c:numCache>
                <c:formatCode>_(* #,##0_);_(* \(#,##0\);_(* "-"??_);_(@_)</c:formatCode>
                <c:ptCount val="26"/>
                <c:pt idx="0">
                  <c:v>6578140820.2200003</c:v>
                </c:pt>
                <c:pt idx="1">
                  <c:v>6352311231.7299995</c:v>
                </c:pt>
                <c:pt idx="2">
                  <c:v>864200148</c:v>
                </c:pt>
                <c:pt idx="3">
                  <c:v>663816154</c:v>
                </c:pt>
                <c:pt idx="4">
                  <c:v>560760530.11000001</c:v>
                </c:pt>
                <c:pt idx="5">
                  <c:v>8778676303.2999992</c:v>
                </c:pt>
                <c:pt idx="6">
                  <c:v>438299254</c:v>
                </c:pt>
                <c:pt idx="7">
                  <c:v>461702224.79000002</c:v>
                </c:pt>
                <c:pt idx="8">
                  <c:v>76637658</c:v>
                </c:pt>
                <c:pt idx="9">
                  <c:v>884936141</c:v>
                </c:pt>
                <c:pt idx="10">
                  <c:v>101934841.7</c:v>
                </c:pt>
                <c:pt idx="11">
                  <c:v>897898241</c:v>
                </c:pt>
                <c:pt idx="12">
                  <c:v>157129559</c:v>
                </c:pt>
                <c:pt idx="13">
                  <c:v>95205116</c:v>
                </c:pt>
                <c:pt idx="14">
                  <c:v>641287054.5</c:v>
                </c:pt>
                <c:pt idx="15">
                  <c:v>252888655</c:v>
                </c:pt>
                <c:pt idx="16">
                  <c:v>58832504</c:v>
                </c:pt>
                <c:pt idx="17">
                  <c:v>78585401</c:v>
                </c:pt>
                <c:pt idx="18">
                  <c:v>55360841</c:v>
                </c:pt>
                <c:pt idx="19">
                  <c:v>49684212</c:v>
                </c:pt>
                <c:pt idx="20">
                  <c:v>20523753</c:v>
                </c:pt>
                <c:pt idx="21">
                  <c:v>322594055.69999999</c:v>
                </c:pt>
                <c:pt idx="22">
                  <c:v>369743457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2-4424-BD7A-EACEEAC143B9}"/>
            </c:ext>
          </c:extLst>
        </c:ser>
        <c:ser>
          <c:idx val="1"/>
          <c:order val="1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Allocations'!$E$6:$E$31</c:f>
              <c:numCache>
                <c:formatCode>_(* #,##0_);_(* \(#,##0\);_(* "-"??_);_(@_)</c:formatCode>
                <c:ptCount val="26"/>
                <c:pt idx="0">
                  <c:v>1946608720</c:v>
                </c:pt>
                <c:pt idx="1">
                  <c:v>307800000</c:v>
                </c:pt>
                <c:pt idx="2">
                  <c:v>456100648</c:v>
                </c:pt>
                <c:pt idx="3">
                  <c:v>31815500</c:v>
                </c:pt>
                <c:pt idx="4">
                  <c:v>198500000</c:v>
                </c:pt>
                <c:pt idx="5">
                  <c:v>1781000000</c:v>
                </c:pt>
                <c:pt idx="6">
                  <c:v>59350000</c:v>
                </c:pt>
                <c:pt idx="7">
                  <c:v>103000000</c:v>
                </c:pt>
                <c:pt idx="8">
                  <c:v>1375722670.74</c:v>
                </c:pt>
                <c:pt idx="9">
                  <c:v>1206000000</c:v>
                </c:pt>
                <c:pt idx="10">
                  <c:v>518260000</c:v>
                </c:pt>
                <c:pt idx="11">
                  <c:v>1116900000</c:v>
                </c:pt>
                <c:pt idx="12">
                  <c:v>30924000</c:v>
                </c:pt>
                <c:pt idx="13">
                  <c:v>935000000</c:v>
                </c:pt>
                <c:pt idx="14">
                  <c:v>141550000</c:v>
                </c:pt>
                <c:pt idx="15">
                  <c:v>120250000</c:v>
                </c:pt>
                <c:pt idx="16">
                  <c:v>107000000</c:v>
                </c:pt>
                <c:pt idx="17">
                  <c:v>676000000</c:v>
                </c:pt>
                <c:pt idx="18">
                  <c:v>766900000</c:v>
                </c:pt>
                <c:pt idx="19">
                  <c:v>47800000</c:v>
                </c:pt>
                <c:pt idx="20">
                  <c:v>50000000</c:v>
                </c:pt>
                <c:pt idx="21">
                  <c:v>168550000</c:v>
                </c:pt>
                <c:pt idx="22">
                  <c:v>196400000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2-4424-BD7A-EACEEAC143B9}"/>
            </c:ext>
          </c:extLst>
        </c:ser>
        <c:ser>
          <c:idx val="2"/>
          <c:order val="2"/>
          <c:invertIfNegative val="1"/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Allocations'!$I$6:$I$31</c:f>
              <c:numCache>
                <c:formatCode>_(* #,##0_);_(* \(#,##0\);_(* "-"??_);_(@_)</c:formatCode>
                <c:ptCount val="26"/>
                <c:pt idx="0">
                  <c:v>15595682807.299999</c:v>
                </c:pt>
                <c:pt idx="1">
                  <c:v>4138484732</c:v>
                </c:pt>
                <c:pt idx="2">
                  <c:v>780000000</c:v>
                </c:pt>
                <c:pt idx="3">
                  <c:v>4730000000</c:v>
                </c:pt>
                <c:pt idx="4">
                  <c:v>10551350233</c:v>
                </c:pt>
                <c:pt idx="5">
                  <c:v>12616020637.4</c:v>
                </c:pt>
                <c:pt idx="6">
                  <c:v>3692375000</c:v>
                </c:pt>
                <c:pt idx="7">
                  <c:v>4904860000</c:v>
                </c:pt>
                <c:pt idx="8">
                  <c:v>2048850000</c:v>
                </c:pt>
                <c:pt idx="9">
                  <c:v>2292000000</c:v>
                </c:pt>
                <c:pt idx="10">
                  <c:v>2140090000</c:v>
                </c:pt>
                <c:pt idx="11">
                  <c:v>859128299</c:v>
                </c:pt>
                <c:pt idx="12">
                  <c:v>4072798927</c:v>
                </c:pt>
                <c:pt idx="13">
                  <c:v>2771000000</c:v>
                </c:pt>
                <c:pt idx="14">
                  <c:v>1706300000</c:v>
                </c:pt>
                <c:pt idx="15">
                  <c:v>9618136269.2999992</c:v>
                </c:pt>
                <c:pt idx="16">
                  <c:v>623000000</c:v>
                </c:pt>
                <c:pt idx="17">
                  <c:v>611000000</c:v>
                </c:pt>
                <c:pt idx="18">
                  <c:v>811500000</c:v>
                </c:pt>
                <c:pt idx="19">
                  <c:v>547000000</c:v>
                </c:pt>
                <c:pt idx="20">
                  <c:v>766500000</c:v>
                </c:pt>
                <c:pt idx="21">
                  <c:v>480000000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2-4424-BD7A-EACEEAC14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0947215"/>
        <c:axId val="214780380"/>
      </c:barChart>
      <c:catAx>
        <c:axId val="9009472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2700000"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14780380"/>
        <c:crosses val="autoZero"/>
        <c:auto val="1"/>
        <c:lblAlgn val="ctr"/>
        <c:lblOffset val="100"/>
        <c:noMultiLvlLbl val="1"/>
      </c:catAx>
      <c:valAx>
        <c:axId val="214780380"/>
        <c:scaling>
          <c:orientation val="minMax"/>
        </c:scaling>
        <c:delete val="0"/>
        <c:axPos val="l"/>
        <c:numFmt formatCode="_(* #,##0_);_(* \(#,##0\);_(* &quot;-&quot;??_);_(@_)" sourceLinked="1"/>
        <c:majorTickMark val="cross"/>
        <c:minorTickMark val="cross"/>
        <c:tickLblPos val="nextTo"/>
        <c:spPr>
          <a:ln>
            <a:noFill/>
          </a:ln>
        </c:spPr>
        <c:crossAx val="900947215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8108486439193"/>
          <c:y val="9.3948822434931495E-2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lang="en-US" b="0" i="0">
                <a:solidFill>
                  <a:srgbClr val="000000"/>
                </a:solidFill>
                <a:latin typeface="Calibri"/>
              </a:rPr>
              <a:t>Revised 2020 Budget Revenue and Financing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spPr>
            <a:solidFill>
              <a:srgbClr val="3366CC"/>
            </a:solidFill>
          </c:spPr>
          <c:invertIfNegative val="1"/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'!$F$29:$F$39</c:f>
              <c:numCache>
                <c:formatCode>_(* #,##0_);_(* \(#,##0\);_(* "-"??_);_(@_)</c:formatCode>
                <c:ptCount val="11"/>
                <c:pt idx="0">
                  <c:v>17322201009</c:v>
                </c:pt>
                <c:pt idx="1">
                  <c:v>29575327328.880001</c:v>
                </c:pt>
                <c:pt idx="2">
                  <c:v>18007258664</c:v>
                </c:pt>
                <c:pt idx="3">
                  <c:v>21042000000</c:v>
                </c:pt>
                <c:pt idx="4">
                  <c:v>0</c:v>
                </c:pt>
                <c:pt idx="5">
                  <c:v>0</c:v>
                </c:pt>
                <c:pt idx="6">
                  <c:v>1492302000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5D3-4684-8001-3DAADACF7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5350859"/>
        <c:axId val="460188399"/>
      </c:barChart>
      <c:catAx>
        <c:axId val="3953508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460188399"/>
        <c:crosses val="autoZero"/>
        <c:auto val="1"/>
        <c:lblAlgn val="ctr"/>
        <c:lblOffset val="100"/>
        <c:noMultiLvlLbl val="1"/>
      </c:catAx>
      <c:valAx>
        <c:axId val="4601883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Calibri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Calibri"/>
                  </a:rPr>
                  <a:t>Naira</a:t>
                </a:r>
              </a:p>
            </c:rich>
          </c:tx>
          <c:overlay val="0"/>
        </c:title>
        <c:numFmt formatCode="_(* #,##0_);_(* \(#,##0\);_(* &quot;-&quot;??_);_(@_)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395350859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libri"/>
              </a:defRPr>
            </a:pPr>
            <a:r>
              <a:rPr sz="1600" b="1" i="0">
                <a:solidFill>
                  <a:schemeClr val="dk1"/>
                </a:solidFill>
                <a:latin typeface="Calibri"/>
              </a:rPr>
              <a:t>Revised Ministry/ Sector Share of Budgeted Expenditure</a:t>
            </a:r>
          </a:p>
        </c:rich>
      </c:tx>
      <c:layout>
        <c:manualLayout>
          <c:xMode val="edge"/>
          <c:yMode val="edge"/>
          <c:x val="0.11181981835743705"/>
          <c:y val="3.3475899580201612E-2"/>
        </c:manualLayout>
      </c:layout>
      <c:overlay val="0"/>
    </c:title>
    <c:autoTitleDeleted val="0"/>
    <c:plotArea>
      <c:layout>
        <c:manualLayout>
          <c:xMode val="edge"/>
          <c:yMode val="edge"/>
          <c:x val="8.1808433707630204E-2"/>
          <c:y val="0.13295074775650453"/>
          <c:w val="0.56109085710984907"/>
          <c:h val="0.86704925224349549"/>
        </c:manualLayout>
      </c:layout>
      <c:pieChart>
        <c:varyColors val="1"/>
        <c:ser>
          <c:idx val="0"/>
          <c:order val="0"/>
          <c:tx>
            <c:strRef>
              <c:f>'Sectoral Allocations'!$M$5</c:f>
              <c:strCache>
                <c:ptCount val="1"/>
                <c:pt idx="0">
                  <c:v>Percentage of Revised Total Budgeted Expenditure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9D-4B30-8C35-6EDA58350E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9D-4B30-8C35-6EDA58350E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9D-4B30-8C35-6EDA58350E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9D-4B30-8C35-6EDA58350E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9D-4B30-8C35-6EDA58350E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9D-4B30-8C35-6EDA58350E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9D-4B30-8C35-6EDA58350E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B9D-4B30-8C35-6EDA58350E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B9D-4B30-8C35-6EDA58350EE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B9D-4B30-8C35-6EDA58350EE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B9D-4B30-8C35-6EDA58350EE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B9D-4B30-8C35-6EDA58350EE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B9D-4B30-8C35-6EDA58350EE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B9D-4B30-8C35-6EDA58350EE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B9D-4B30-8C35-6EDA58350EE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B9D-4B30-8C35-6EDA58350EE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B9D-4B30-8C35-6EDA58350EE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B9D-4B30-8C35-6EDA58350EE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B9D-4B30-8C35-6EDA58350EE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B9D-4B30-8C35-6EDA58350EE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B9D-4B30-8C35-6EDA58350EE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B9D-4B30-8C35-6EDA58350EE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B9D-4B30-8C35-6EDA58350EE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B9D-4B30-8C35-6EDA58350EE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B9D-4B30-8C35-6EDA58350EE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B9D-4B30-8C35-6EDA58350EE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'Sectoral Allocations'!$A$6:$A$31</c:f>
              <c:strCache>
                <c:ptCount val="23"/>
                <c:pt idx="0">
                  <c:v>Ministry of Basic And Secondry  Education </c:v>
                </c:pt>
                <c:pt idx="1">
                  <c:v>Ministry of Higher Education</c:v>
                </c:pt>
                <c:pt idx="2">
                  <c:v>Science and Technology</c:v>
                </c:pt>
                <c:pt idx="3">
                  <c:v>Ministry of Water Resources</c:v>
                </c:pt>
                <c:pt idx="4">
                  <c:v>Ministry of Agriculture </c:v>
                </c:pt>
                <c:pt idx="5">
                  <c:v>Ministry of Health</c:v>
                </c:pt>
                <c:pt idx="6">
                  <c:v>Ministry of Animal, Fisheries and Forestry</c:v>
                </c:pt>
                <c:pt idx="7">
                  <c:v>Ministry of Works and Transport</c:v>
                </c:pt>
                <c:pt idx="8">
                  <c:v>Ministry of Religious Affairs</c:v>
                </c:pt>
                <c:pt idx="9">
                  <c:v>Ministry of Finance </c:v>
                </c:pt>
                <c:pt idx="10">
                  <c:v>Ministry of Budget and Economic Planning</c:v>
                </c:pt>
                <c:pt idx="11">
                  <c:v>Ministry of Justice</c:v>
                </c:pt>
                <c:pt idx="12">
                  <c:v>Ministry of Rural Develpoment</c:v>
                </c:pt>
                <c:pt idx="13">
                  <c:v>Ministry of Commerce</c:v>
                </c:pt>
                <c:pt idx="14">
                  <c:v>Ministry of Environment</c:v>
                </c:pt>
                <c:pt idx="15">
                  <c:v>Ministry of Land and Housing</c:v>
                </c:pt>
                <c:pt idx="16">
                  <c:v>Ministry of Women Affairs</c:v>
                </c:pt>
                <c:pt idx="17">
                  <c:v>Ministry of Social Walfare</c:v>
                </c:pt>
                <c:pt idx="18">
                  <c:v>Ministry of Youth sport and Development</c:v>
                </c:pt>
                <c:pt idx="19">
                  <c:v>Ministry of Solid Minerals</c:v>
                </c:pt>
                <c:pt idx="20">
                  <c:v>Ministry of Energy </c:v>
                </c:pt>
                <c:pt idx="21">
                  <c:v>Ministry of information</c:v>
                </c:pt>
                <c:pt idx="22">
                  <c:v>Ministry of Establishment and Pension </c:v>
                </c:pt>
              </c:strCache>
            </c:strRef>
          </c:cat>
          <c:val>
            <c:numRef>
              <c:f>'Sectoral Allocations'!$M$6:$M$31</c:f>
              <c:numCache>
                <c:formatCode>0.0%</c:formatCode>
                <c:ptCount val="26"/>
                <c:pt idx="0">
                  <c:v>0.14672295812803945</c:v>
                </c:pt>
                <c:pt idx="1">
                  <c:v>6.5687128679966497E-2</c:v>
                </c:pt>
                <c:pt idx="2">
                  <c:v>1.2775987648475148E-2</c:v>
                </c:pt>
                <c:pt idx="3">
                  <c:v>3.300375028600417E-2</c:v>
                </c:pt>
                <c:pt idx="4">
                  <c:v>6.8801680064784126E-2</c:v>
                </c:pt>
                <c:pt idx="5">
                  <c:v>0.14097619656341187</c:v>
                </c:pt>
                <c:pt idx="6">
                  <c:v>2.5487634065494726E-2</c:v>
                </c:pt>
                <c:pt idx="7">
                  <c:v>3.3270976976044191E-2</c:v>
                </c:pt>
                <c:pt idx="8">
                  <c:v>2.1297625559103892E-2</c:v>
                </c:pt>
                <c:pt idx="9">
                  <c:v>2.6661104022869364E-2</c:v>
                </c:pt>
                <c:pt idx="10">
                  <c:v>1.6790625947957015E-2</c:v>
                </c:pt>
                <c:pt idx="11">
                  <c:v>1.7481900710408966E-2</c:v>
                </c:pt>
                <c:pt idx="12">
                  <c:v>2.5918477408942823E-2</c:v>
                </c:pt>
                <c:pt idx="13">
                  <c:v>2.3122473554181587E-2</c:v>
                </c:pt>
                <c:pt idx="14">
                  <c:v>1.5141252302631518E-2</c:v>
                </c:pt>
                <c:pt idx="15">
                  <c:v>6.077624941555098E-2</c:v>
                </c:pt>
                <c:pt idx="16">
                  <c:v>4.7984147542168157E-3</c:v>
                </c:pt>
                <c:pt idx="17">
                  <c:v>8.3067636070704894E-3</c:v>
                </c:pt>
                <c:pt idx="18">
                  <c:v>9.9380566654693435E-3</c:v>
                </c:pt>
                <c:pt idx="19">
                  <c:v>3.9203538597093589E-3</c:v>
                </c:pt>
                <c:pt idx="20">
                  <c:v>5.0915588615566623E-3</c:v>
                </c:pt>
                <c:pt idx="21">
                  <c:v>5.9074035891158424E-3</c:v>
                </c:pt>
                <c:pt idx="22">
                  <c:v>3.4438123471039338E-3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B9D-4B30-8C35-6EDA58350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238600909163364"/>
          <c:y val="8.7099798509825785E-2"/>
        </c:manualLayout>
      </c:layout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Revised 2020 Capital Project Allocation - Top 6 and Other Capital Projects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38-4A17-B4F5-1F857AAB00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38-4A17-B4F5-1F857AAB00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38-4A17-B4F5-1F857AAB00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38-4A17-B4F5-1F857AAB00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038-4A17-B4F5-1F857AAB000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038-4A17-B4F5-1F857AAB000C}"/>
              </c:ext>
            </c:extLst>
          </c:dPt>
          <c:cat>
            <c:strRef>
              <c:f>'Main Capital Allocations '!$A$50:$A$55</c:f>
              <c:strCache>
                <c:ptCount val="6"/>
                <c:pt idx="0">
                  <c:v>Purchase of Fertilizer</c:v>
                </c:pt>
                <c:pt idx="1">
                  <c:v>Construction of Irrigation Scheme</c:v>
                </c:pt>
                <c:pt idx="2">
                  <c:v>Commodity Value Change Development ie Rice, Cassava, Tomato &amp; Micro Credit Loans to Farmers</c:v>
                </c:pt>
                <c:pt idx="3">
                  <c:v>Supply of Furnitures to Secondary Schools</c:v>
                </c:pt>
                <c:pt idx="4">
                  <c:v>Purchase of Text Books and Instructional Materials</c:v>
                </c:pt>
                <c:pt idx="5">
                  <c:v>Covid 19 related expenditure ie. PPES, Inquivators, Face Masks, etc</c:v>
                </c:pt>
              </c:strCache>
            </c:strRef>
          </c:cat>
          <c:val>
            <c:numRef>
              <c:f>'Main Capital Allocations '!$C$50:$C$55</c:f>
              <c:numCache>
                <c:formatCode>#,##0</c:formatCode>
                <c:ptCount val="6"/>
                <c:pt idx="0">
                  <c:v>3500000000</c:v>
                </c:pt>
                <c:pt idx="1">
                  <c:v>200000000</c:v>
                </c:pt>
                <c:pt idx="2">
                  <c:v>100000000</c:v>
                </c:pt>
                <c:pt idx="3">
                  <c:v>806228750</c:v>
                </c:pt>
                <c:pt idx="4">
                  <c:v>961255500</c:v>
                </c:pt>
                <c:pt idx="5">
                  <c:v>2166500000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38-4A17-B4F5-1F857AAB0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Revised Top 2020 Capital Project Allocations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cat>
            <c:strRef>
              <c:f>'Main Capital Allocations '!$A$7:$A$16</c:f>
              <c:strCache>
                <c:ptCount val="10"/>
                <c:pt idx="0">
                  <c:v>Purchase of Fertilizer</c:v>
                </c:pt>
                <c:pt idx="1">
                  <c:v>Construction of Irrigation Scheme</c:v>
                </c:pt>
                <c:pt idx="2">
                  <c:v>Commodity Value Change Development ie Rice, Cassava, Tomato &amp; Micro Credit Loans to Farmers</c:v>
                </c:pt>
                <c:pt idx="3">
                  <c:v>Supply of Furnitures to Secondary Schools</c:v>
                </c:pt>
                <c:pt idx="4">
                  <c:v>Purchase of Text Books and Instructional Materials</c:v>
                </c:pt>
                <c:pt idx="5">
                  <c:v>Constructions and Rehabilitation of Primary Schools </c:v>
                </c:pt>
                <c:pt idx="6">
                  <c:v>Homeground School Feeding Programmes</c:v>
                </c:pt>
                <c:pt idx="7">
                  <c:v>Construction of 3No. Type B" Secondary Schools</c:v>
                </c:pt>
                <c:pt idx="8">
                  <c:v>Contruction, Renovations and Supply of Furnitures to all Zonal Offices and PHC's </c:v>
                </c:pt>
                <c:pt idx="9">
                  <c:v>Constructions and Equiping of DiagnosticCentre at Farfaru Sokoto</c:v>
                </c:pt>
              </c:strCache>
            </c:strRef>
          </c:cat>
          <c:val>
            <c:numRef>
              <c:f>'Main Capital Allocations '!$E$7:$E$16</c:f>
              <c:numCache>
                <c:formatCode>#,##0</c:formatCode>
                <c:ptCount val="10"/>
                <c:pt idx="0">
                  <c:v>3000000000</c:v>
                </c:pt>
                <c:pt idx="1">
                  <c:v>800000000</c:v>
                </c:pt>
                <c:pt idx="2">
                  <c:v>200000000</c:v>
                </c:pt>
                <c:pt idx="3">
                  <c:v>806228750</c:v>
                </c:pt>
                <c:pt idx="4">
                  <c:v>961255500</c:v>
                </c:pt>
                <c:pt idx="5">
                  <c:v>2473832845</c:v>
                </c:pt>
                <c:pt idx="6">
                  <c:v>3251000000</c:v>
                </c:pt>
                <c:pt idx="7">
                  <c:v>1188957378.5999999</c:v>
                </c:pt>
                <c:pt idx="8">
                  <c:v>1716298862</c:v>
                </c:pt>
                <c:pt idx="9">
                  <c:v>832000000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6-466B-8080-162E6B6C0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209424"/>
        <c:axId val="1921862723"/>
      </c:barChart>
      <c:catAx>
        <c:axId val="106020942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Project 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21862723"/>
        <c:crosses val="autoZero"/>
        <c:auto val="1"/>
        <c:lblAlgn val="ctr"/>
        <c:lblOffset val="100"/>
        <c:noMultiLvlLbl val="1"/>
      </c:catAx>
      <c:valAx>
        <c:axId val="1921862723"/>
        <c:scaling>
          <c:orientation val="minMax"/>
        </c:scaling>
        <c:delete val="0"/>
        <c:axPos val="b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060209424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500" b="0" i="0">
                <a:solidFill>
                  <a:srgbClr val="000000"/>
                </a:solidFill>
                <a:latin typeface="Calibri"/>
              </a:defRPr>
            </a:pPr>
            <a:r>
              <a:rPr lang="en-US" sz="1500" b="0" i="0">
                <a:solidFill>
                  <a:srgbClr val="000000"/>
                </a:solidFill>
                <a:latin typeface="Calibri"/>
              </a:rPr>
              <a:t>2019 Budget Revenue and Financing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A61A7"/>
              </a:solidFill>
            </c:spPr>
            <c:extLst>
              <c:ext xmlns:c16="http://schemas.microsoft.com/office/drawing/2014/chart" uri="{C3380CC4-5D6E-409C-BE32-E72D297353CC}">
                <c16:uniqueId val="{00000001-9F80-4047-81DC-7C028317E2BD}"/>
              </c:ext>
            </c:extLst>
          </c:dPt>
          <c:dPt>
            <c:idx val="1"/>
            <c:bubble3D val="0"/>
            <c:spPr>
              <a:solidFill>
                <a:srgbClr val="C96A2A"/>
              </a:solidFill>
            </c:spPr>
            <c:extLst>
              <c:ext xmlns:c16="http://schemas.microsoft.com/office/drawing/2014/chart" uri="{C3380CC4-5D6E-409C-BE32-E72D297353CC}">
                <c16:uniqueId val="{00000003-9F80-4047-81DC-7C028317E2BD}"/>
              </c:ext>
            </c:extLst>
          </c:dPt>
          <c:dPt>
            <c:idx val="2"/>
            <c:bubble3D val="0"/>
            <c:spPr>
              <a:solidFill>
                <a:srgbClr val="8C8C8C"/>
              </a:solidFill>
            </c:spPr>
            <c:extLst>
              <c:ext xmlns:c16="http://schemas.microsoft.com/office/drawing/2014/chart" uri="{C3380CC4-5D6E-409C-BE32-E72D297353CC}">
                <c16:uniqueId val="{00000005-9F80-4047-81DC-7C028317E2BD}"/>
              </c:ext>
            </c:extLst>
          </c:dPt>
          <c:dPt>
            <c:idx val="3"/>
            <c:bubble3D val="0"/>
            <c:spPr>
              <a:solidFill>
                <a:srgbClr val="D9A300"/>
              </a:solidFill>
            </c:spPr>
            <c:extLst>
              <c:ext xmlns:c16="http://schemas.microsoft.com/office/drawing/2014/chart" uri="{C3380CC4-5D6E-409C-BE32-E72D297353CC}">
                <c16:uniqueId val="{00000007-9F80-4047-81DC-7C028317E2BD}"/>
              </c:ext>
            </c:extLst>
          </c:dPt>
          <c:dPt>
            <c:idx val="4"/>
            <c:bubble3D val="0"/>
            <c:spPr>
              <a:solidFill>
                <a:srgbClr val="4D84B5"/>
              </a:solidFill>
            </c:spPr>
            <c:extLst>
              <c:ext xmlns:c16="http://schemas.microsoft.com/office/drawing/2014/chart" uri="{C3380CC4-5D6E-409C-BE32-E72D297353CC}">
                <c16:uniqueId val="{00000009-9F80-4047-81DC-7C028317E2BD}"/>
              </c:ext>
            </c:extLst>
          </c:dPt>
          <c:dPt>
            <c:idx val="5"/>
            <c:bubble3D val="0"/>
            <c:spPr>
              <a:solidFill>
                <a:srgbClr val="5F933C"/>
              </a:solidFill>
            </c:spPr>
            <c:extLst>
              <c:ext xmlns:c16="http://schemas.microsoft.com/office/drawing/2014/chart" uri="{C3380CC4-5D6E-409C-BE32-E72D297353CC}">
                <c16:uniqueId val="{0000000B-9F80-4047-81DC-7C028317E2BD}"/>
              </c:ext>
            </c:extLst>
          </c:dPt>
          <c:dPt>
            <c:idx val="6"/>
            <c:bubble3D val="0"/>
            <c:spPr>
              <a:solidFill>
                <a:srgbClr val="5780CA"/>
              </a:solidFill>
            </c:spPr>
            <c:extLst>
              <c:ext xmlns:c16="http://schemas.microsoft.com/office/drawing/2014/chart" uri="{C3380CC4-5D6E-409C-BE32-E72D297353CC}">
                <c16:uniqueId val="{0000000D-9F80-4047-81DC-7C028317E2BD}"/>
              </c:ext>
            </c:extLst>
          </c:dPt>
          <c:dPt>
            <c:idx val="7"/>
            <c:bubble3D val="0"/>
            <c:spPr>
              <a:solidFill>
                <a:srgbClr val="EF8A46"/>
              </a:solidFill>
            </c:spPr>
            <c:extLst>
              <c:ext xmlns:c16="http://schemas.microsoft.com/office/drawing/2014/chart" uri="{C3380CC4-5D6E-409C-BE32-E72D297353CC}">
                <c16:uniqueId val="{0000000F-9F80-4047-81DC-7C028317E2BD}"/>
              </c:ext>
            </c:extLst>
          </c:dPt>
          <c:dPt>
            <c:idx val="8"/>
            <c:bubble3D val="0"/>
            <c:spPr>
              <a:solidFill>
                <a:srgbClr val="AEAEAE"/>
              </a:solidFill>
            </c:spPr>
            <c:extLst>
              <c:ext xmlns:c16="http://schemas.microsoft.com/office/drawing/2014/chart" uri="{C3380CC4-5D6E-409C-BE32-E72D297353CC}">
                <c16:uniqueId val="{00000011-9F80-4047-81DC-7C028317E2BD}"/>
              </c:ext>
            </c:extLst>
          </c:dPt>
          <c:dPt>
            <c:idx val="9"/>
            <c:bubble3D val="0"/>
            <c:spPr>
              <a:solidFill>
                <a:srgbClr val="FFC61A"/>
              </a:solidFill>
            </c:spPr>
            <c:extLst>
              <c:ext xmlns:c16="http://schemas.microsoft.com/office/drawing/2014/chart" uri="{C3380CC4-5D6E-409C-BE32-E72D297353CC}">
                <c16:uniqueId val="{00000013-9F80-4047-81DC-7C028317E2BD}"/>
              </c:ext>
            </c:extLst>
          </c:dPt>
          <c:dPt>
            <c:idx val="10"/>
            <c:bubble3D val="0"/>
            <c:spPr>
              <a:solidFill>
                <a:srgbClr val="6BA5D9"/>
              </a:solidFill>
            </c:spPr>
            <c:extLst>
              <c:ext xmlns:c16="http://schemas.microsoft.com/office/drawing/2014/chart" uri="{C3380CC4-5D6E-409C-BE32-E72D297353CC}">
                <c16:uniqueId val="{00000015-9F80-4047-81DC-7C028317E2BD}"/>
              </c:ext>
            </c:extLst>
          </c:dPt>
          <c:cat>
            <c:strRef>
              <c:f>'Revenue and Financing Page '!$C$29:$C$39</c:f>
              <c:strCache>
                <c:ptCount val="11"/>
                <c:pt idx="0">
                  <c:v>Internally Generated Revenue</c:v>
                </c:pt>
                <c:pt idx="1">
                  <c:v>Statutory Allocation</c:v>
                </c:pt>
                <c:pt idx="2">
                  <c:v>Value Added Tax</c:v>
                </c:pt>
                <c:pt idx="3">
                  <c:v>Other Statutory Revenue</c:v>
                </c:pt>
                <c:pt idx="4">
                  <c:v>Domestic Grants</c:v>
                </c:pt>
                <c:pt idx="5">
                  <c:v>Foreign Grants</c:v>
                </c:pt>
                <c:pt idx="6">
                  <c:v>Opening Balance</c:v>
                </c:pt>
                <c:pt idx="7">
                  <c:v>Domestic Loans</c:v>
                </c:pt>
                <c:pt idx="8">
                  <c:v>Foreign Loans</c:v>
                </c:pt>
                <c:pt idx="9">
                  <c:v>Sales of Government Assets </c:v>
                </c:pt>
                <c:pt idx="10">
                  <c:v>Other Deficit Financing Items </c:v>
                </c:pt>
              </c:strCache>
            </c:strRef>
          </c:cat>
          <c:val>
            <c:numRef>
              <c:f>'Revenue and Financing Page '!$H$29:$H$39</c:f>
              <c:numCache>
                <c:formatCode>0.0%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80-4047-81DC-7C028317E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lang="en-US" b="0" i="0">
                <a:solidFill>
                  <a:srgbClr val="000000"/>
                </a:solidFill>
                <a:latin typeface="Calibri"/>
              </a:rPr>
              <a:t>2019 Budgeted Expenditure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88D1-4944-B977-ACF933057223}"/>
              </c:ext>
            </c:extLst>
          </c:dPt>
          <c:cat>
            <c:strRef>
              <c:f>'Expenditure  Page '!$A$8</c:f>
              <c:strCache>
                <c:ptCount val="1"/>
                <c:pt idx="0">
                  <c:v>Personnel Cost</c:v>
                </c:pt>
              </c:strCache>
            </c:strRef>
          </c:cat>
          <c:val>
            <c:numRef>
              <c:f>'Expenditure  Page 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1-4944-B977-ACF933057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lang="en-US" b="0" i="0">
                <a:solidFill>
                  <a:srgbClr val="757575"/>
                </a:solidFill>
                <a:latin typeface="+mn-lt"/>
              </a:rPr>
              <a:t>Approved 2020 Budgeted Expenditure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'Expenditure  Page '!$A$30:$A$36</c:f>
              <c:strCache>
                <c:ptCount val="4"/>
                <c:pt idx="0">
                  <c:v>Personnel Cost</c:v>
                </c:pt>
                <c:pt idx="1">
                  <c:v>Overhead Cost</c:v>
                </c:pt>
                <c:pt idx="2">
                  <c:v>Interest Payments (Public Debts)</c:v>
                </c:pt>
                <c:pt idx="3">
                  <c:v>Capital Cost</c:v>
                </c:pt>
              </c:strCache>
            </c:strRef>
          </c:cat>
          <c:val>
            <c:numRef>
              <c:f>'Expenditure  Page '!$B$30:$B$36</c:f>
              <c:numCache>
                <c:formatCode>#,##0</c:formatCode>
                <c:ptCount val="4"/>
                <c:pt idx="0">
                  <c:v>32767326765.799999</c:v>
                </c:pt>
                <c:pt idx="1">
                  <c:v>31959378137.700001</c:v>
                </c:pt>
                <c:pt idx="2">
                  <c:v>0</c:v>
                </c:pt>
                <c:pt idx="3">
                  <c:v>122829552208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5-45A5-B9A0-10704B63D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154123"/>
        <c:axId val="1853251064"/>
      </c:barChart>
      <c:catAx>
        <c:axId val="17721541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 i="0">
                    <a:solidFill>
                      <a:srgbClr val="000000"/>
                    </a:solidFill>
                    <a:latin typeface="+mn-lt"/>
                  </a:rPr>
                  <a:t>Expenditure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53251064"/>
        <c:crosses val="autoZero"/>
        <c:auto val="1"/>
        <c:lblAlgn val="ctr"/>
        <c:lblOffset val="100"/>
        <c:noMultiLvlLbl val="1"/>
      </c:catAx>
      <c:valAx>
        <c:axId val="1853251064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17721541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2020 Budgeted Expenditure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'Expenditure  Page '!$A$30:$A$36</c:f>
              <c:strCache>
                <c:ptCount val="4"/>
                <c:pt idx="0">
                  <c:v>Personnel Cost</c:v>
                </c:pt>
                <c:pt idx="1">
                  <c:v>Overhead Cost</c:v>
                </c:pt>
                <c:pt idx="2">
                  <c:v>Interest Payments (Public Debts)</c:v>
                </c:pt>
                <c:pt idx="3">
                  <c:v>Capital Cost</c:v>
                </c:pt>
              </c:strCache>
            </c:strRef>
          </c:cat>
          <c:val>
            <c:numRef>
              <c:f>'Expenditure  Page '!$C$30:$C$36</c:f>
              <c:numCache>
                <c:formatCode>#,##0</c:formatCode>
                <c:ptCount val="4"/>
                <c:pt idx="0">
                  <c:v>33611814479.200001</c:v>
                </c:pt>
                <c:pt idx="1">
                  <c:v>26537098138</c:v>
                </c:pt>
                <c:pt idx="2">
                  <c:v>0</c:v>
                </c:pt>
                <c:pt idx="3">
                  <c:v>97510226063.600006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1-423B-B918-39CE57189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902696"/>
        <c:axId val="865644476"/>
      </c:barChart>
      <c:catAx>
        <c:axId val="79590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Expenditure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65644476"/>
        <c:crosses val="autoZero"/>
        <c:auto val="1"/>
        <c:lblAlgn val="ctr"/>
        <c:lblOffset val="100"/>
        <c:noMultiLvlLbl val="1"/>
      </c:catAx>
      <c:valAx>
        <c:axId val="865644476"/>
        <c:scaling>
          <c:orientation val="minMax"/>
        </c:scaling>
        <c:delete val="0"/>
        <c:axPos val="l"/>
        <c:numFmt formatCode="#,##0" sourceLinked="1"/>
        <c:majorTickMark val="cross"/>
        <c:minorTickMark val="cross"/>
        <c:tickLblPos val="nextTo"/>
        <c:spPr>
          <a:ln>
            <a:noFill/>
          </a:ln>
        </c:spPr>
        <c:crossAx val="7959026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>
                <a:solidFill>
                  <a:srgbClr val="000000"/>
                </a:solidFill>
                <a:latin typeface="Calibri"/>
              </a:defRPr>
            </a:pPr>
            <a:r>
              <a:rPr b="0" i="0">
                <a:solidFill>
                  <a:srgbClr val="000000"/>
                </a:solidFill>
                <a:latin typeface="Calibri"/>
              </a:rPr>
              <a:t>Revised 2019 Budgeted Expenditure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1-B334-423F-80EF-A393E2ABA309}"/>
              </c:ext>
            </c:extLst>
          </c:dPt>
          <c:cat>
            <c:strRef>
              <c:f>'Expenditure  Page '!$A$8</c:f>
              <c:strCache>
                <c:ptCount val="1"/>
                <c:pt idx="0">
                  <c:v>Personnel Cost</c:v>
                </c:pt>
              </c:strCache>
            </c:strRef>
          </c:cat>
          <c:val>
            <c:numRef>
              <c:f>'Expenditure  Page 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4-423F-80EF-A393E2ABA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595959"/>
                </a:solidFill>
                <a:latin typeface="+mn-lt"/>
              </a:defRPr>
            </a:pPr>
            <a:r>
              <a:rPr lang="en-US" sz="1400" b="0" i="0">
                <a:solidFill>
                  <a:srgbClr val="595959"/>
                </a:solidFill>
                <a:latin typeface="+mn-lt"/>
              </a:rPr>
              <a:t>Approved 2020 Budget General Framework
Billion Naira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v>2020 Approved Budget Billion Naira</c:v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'General Framework '!$A$7:$A$11</c:f>
              <c:strCache>
                <c:ptCount val="5"/>
                <c:pt idx="0">
                  <c:v>Total Budget Expenditure</c:v>
                </c:pt>
                <c:pt idx="1">
                  <c:v>Total Budget Revenue and Grants</c:v>
                </c:pt>
                <c:pt idx="2">
                  <c:v>Budget Deficit</c:v>
                </c:pt>
                <c:pt idx="3">
                  <c:v>Total Budget Financing</c:v>
                </c:pt>
                <c:pt idx="4">
                  <c:v>Financing Gap</c:v>
                </c:pt>
              </c:strCache>
            </c:strRef>
          </c:cat>
          <c:val>
            <c:numRef>
              <c:f>'General Framework '!$D$7:$D$11</c:f>
              <c:numCache>
                <c:formatCode>#,##0.0</c:formatCode>
                <c:ptCount val="5"/>
                <c:pt idx="0">
                  <c:v>202.44445842895001</c:v>
                </c:pt>
                <c:pt idx="1">
                  <c:v>135.03998169561999</c:v>
                </c:pt>
                <c:pt idx="2">
                  <c:v>67.404476733330014</c:v>
                </c:pt>
                <c:pt idx="3">
                  <c:v>67.404476733400003</c:v>
                </c:pt>
                <c:pt idx="4">
                  <c:v>-6.9984436035156251E-11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A72-4E9A-8952-A8F2C99A7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5965936"/>
        <c:axId val="1278018946"/>
      </c:barChart>
      <c:catAx>
        <c:axId val="99596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1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1278018946"/>
        <c:crosses val="autoZero"/>
        <c:auto val="1"/>
        <c:lblAlgn val="ctr"/>
        <c:lblOffset val="100"/>
        <c:noMultiLvlLbl val="1"/>
      </c:catAx>
      <c:valAx>
        <c:axId val="12780189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#,##0.0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+mn-lt"/>
              </a:defRPr>
            </a:pPr>
            <a:endParaRPr lang="en-US"/>
          </a:p>
        </c:txPr>
        <c:crossAx val="995965936"/>
        <c:crosses val="autoZero"/>
        <c:crossBetween val="between"/>
      </c:valAx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17" Type="http://schemas.openxmlformats.org/officeDocument/2006/relationships/chart" Target="../charts/chart32.xml"/><Relationship Id="rId2" Type="http://schemas.openxmlformats.org/officeDocument/2006/relationships/chart" Target="../charts/chart17.xml"/><Relationship Id="rId16" Type="http://schemas.openxmlformats.org/officeDocument/2006/relationships/chart" Target="../charts/chart31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2209800</xdr:colOff>
      <xdr:row>40</xdr:row>
      <xdr:rowOff>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1504950</xdr:colOff>
      <xdr:row>40</xdr:row>
      <xdr:rowOff>76200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0</xdr:colOff>
      <xdr:row>59</xdr:row>
      <xdr:rowOff>0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1543050</xdr:colOff>
      <xdr:row>59</xdr:row>
      <xdr:rowOff>9525</xdr:rowOff>
    </xdr:from>
    <xdr:ext cx="571500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1438275</xdr:colOff>
      <xdr:row>37</xdr:row>
      <xdr:rowOff>171450</xdr:rowOff>
    </xdr:from>
    <xdr:ext cx="5715000" cy="3533775"/>
    <xdr:graphicFrame macro="">
      <xdr:nvGraphicFramePr>
        <xdr:cNvPr id="5" name="Chart 5" title="Char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0</xdr:colOff>
      <xdr:row>37</xdr:row>
      <xdr:rowOff>114300</xdr:rowOff>
    </xdr:from>
    <xdr:ext cx="5715000" cy="3533775"/>
    <xdr:graphicFrame macro="">
      <xdr:nvGraphicFramePr>
        <xdr:cNvPr id="6" name="Chart 6" title="Chart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3</xdr:col>
      <xdr:colOff>0</xdr:colOff>
      <xdr:row>56</xdr:row>
      <xdr:rowOff>0</xdr:rowOff>
    </xdr:from>
    <xdr:ext cx="5715000" cy="3533775"/>
    <xdr:graphicFrame macro="">
      <xdr:nvGraphicFramePr>
        <xdr:cNvPr id="7" name="Chart 7" title="Chart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1466850</xdr:colOff>
      <xdr:row>56</xdr:row>
      <xdr:rowOff>0</xdr:rowOff>
    </xdr:from>
    <xdr:ext cx="5715000" cy="3533775"/>
    <xdr:graphicFrame macro="">
      <xdr:nvGraphicFramePr>
        <xdr:cNvPr id="8" name="Chart 8" title="Chart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15</xdr:row>
      <xdr:rowOff>0</xdr:rowOff>
    </xdr:from>
    <xdr:ext cx="5848350" cy="4381500"/>
    <xdr:graphicFrame macro="">
      <xdr:nvGraphicFramePr>
        <xdr:cNvPr id="9" name="Chart 9" title="Chart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0</xdr:colOff>
      <xdr:row>15</xdr:row>
      <xdr:rowOff>0</xdr:rowOff>
    </xdr:from>
    <xdr:ext cx="5848350" cy="4381500"/>
    <xdr:graphicFrame macro="">
      <xdr:nvGraphicFramePr>
        <xdr:cNvPr id="10" name="Chart 10" title="Chart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44</xdr:row>
      <xdr:rowOff>9525</xdr:rowOff>
    </xdr:from>
    <xdr:ext cx="5715000" cy="4286250"/>
    <xdr:graphicFrame macro="">
      <xdr:nvGraphicFramePr>
        <xdr:cNvPr id="11" name="Chart 11" title="Chart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152400</xdr:colOff>
      <xdr:row>43</xdr:row>
      <xdr:rowOff>142875</xdr:rowOff>
    </xdr:from>
    <xdr:ext cx="9305925" cy="4352925"/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60</xdr:row>
      <xdr:rowOff>171450</xdr:rowOff>
    </xdr:from>
    <xdr:ext cx="5715000" cy="3533775"/>
    <xdr:graphicFrame macro="">
      <xdr:nvGraphicFramePr>
        <xdr:cNvPr id="13" name="Chart 13" title="Chart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304800</xdr:colOff>
      <xdr:row>60</xdr:row>
      <xdr:rowOff>57150</xdr:rowOff>
    </xdr:from>
    <xdr:ext cx="5715000" cy="3533775"/>
    <xdr:graphicFrame macro="">
      <xdr:nvGraphicFramePr>
        <xdr:cNvPr id="14" name="Chart 14" title="Chart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57150</xdr:colOff>
      <xdr:row>78</xdr:row>
      <xdr:rowOff>133350</xdr:rowOff>
    </xdr:from>
    <xdr:ext cx="5715000" cy="3533775"/>
    <xdr:graphicFrame macro="">
      <xdr:nvGraphicFramePr>
        <xdr:cNvPr id="15" name="Chart 15" title="Chart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914400</xdr:colOff>
      <xdr:row>4</xdr:row>
      <xdr:rowOff>9525</xdr:rowOff>
    </xdr:from>
    <xdr:ext cx="5715000" cy="3533775"/>
    <xdr:graphicFrame macro="">
      <xdr:nvGraphicFramePr>
        <xdr:cNvPr id="16" name="Chart 16" title="Chart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19050</xdr:colOff>
      <xdr:row>4</xdr:row>
      <xdr:rowOff>0</xdr:rowOff>
    </xdr:from>
    <xdr:ext cx="5715000" cy="3533775"/>
    <xdr:graphicFrame macro="">
      <xdr:nvGraphicFramePr>
        <xdr:cNvPr id="17" name="Chart 17" title="Chart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200025</xdr:colOff>
      <xdr:row>83</xdr:row>
      <xdr:rowOff>47625</xdr:rowOff>
    </xdr:from>
    <xdr:ext cx="11430000" cy="4371975"/>
    <xdr:graphicFrame macro="">
      <xdr:nvGraphicFramePr>
        <xdr:cNvPr id="18" name="Chart 18" title="Chart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123825</xdr:colOff>
      <xdr:row>43</xdr:row>
      <xdr:rowOff>171450</xdr:rowOff>
    </xdr:from>
    <xdr:ext cx="5715000" cy="3533775"/>
    <xdr:graphicFrame macro="">
      <xdr:nvGraphicFramePr>
        <xdr:cNvPr id="19" name="Chart 19" title="Chart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142875</xdr:colOff>
      <xdr:row>132</xdr:row>
      <xdr:rowOff>76200</xdr:rowOff>
    </xdr:from>
    <xdr:ext cx="5715000" cy="3533775"/>
    <xdr:graphicFrame macro="">
      <xdr:nvGraphicFramePr>
        <xdr:cNvPr id="20" name="Chart 20" title="Chart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6</xdr:col>
      <xdr:colOff>314325</xdr:colOff>
      <xdr:row>172</xdr:row>
      <xdr:rowOff>104775</xdr:rowOff>
    </xdr:from>
    <xdr:ext cx="5715000" cy="3533775"/>
    <xdr:graphicFrame macro="">
      <xdr:nvGraphicFramePr>
        <xdr:cNvPr id="21" name="Chart 21" title="Chart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0</xdr:col>
      <xdr:colOff>0</xdr:colOff>
      <xdr:row>172</xdr:row>
      <xdr:rowOff>114300</xdr:rowOff>
    </xdr:from>
    <xdr:ext cx="5715000" cy="3533775"/>
    <xdr:graphicFrame macro="">
      <xdr:nvGraphicFramePr>
        <xdr:cNvPr id="22" name="Chart 22" title="Chart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6</xdr:col>
      <xdr:colOff>200025</xdr:colOff>
      <xdr:row>132</xdr:row>
      <xdr:rowOff>66675</xdr:rowOff>
    </xdr:from>
    <xdr:ext cx="5467350" cy="3705225"/>
    <xdr:graphicFrame macro="">
      <xdr:nvGraphicFramePr>
        <xdr:cNvPr id="23" name="Chart 23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</xdr:col>
      <xdr:colOff>0</xdr:colOff>
      <xdr:row>23</xdr:row>
      <xdr:rowOff>0</xdr:rowOff>
    </xdr:from>
    <xdr:ext cx="5715000" cy="3533775"/>
    <xdr:graphicFrame macro="">
      <xdr:nvGraphicFramePr>
        <xdr:cNvPr id="24" name="Chart 24" title="Chart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7</xdr:col>
      <xdr:colOff>28575</xdr:colOff>
      <xdr:row>23</xdr:row>
      <xdr:rowOff>0</xdr:rowOff>
    </xdr:from>
    <xdr:ext cx="5715000" cy="3533775"/>
    <xdr:graphicFrame macro="">
      <xdr:nvGraphicFramePr>
        <xdr:cNvPr id="25" name="Chart 25" title="Chart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7</xdr:col>
      <xdr:colOff>85725</xdr:colOff>
      <xdr:row>62</xdr:row>
      <xdr:rowOff>180975</xdr:rowOff>
    </xdr:from>
    <xdr:ext cx="5715000" cy="3533775"/>
    <xdr:graphicFrame macro="">
      <xdr:nvGraphicFramePr>
        <xdr:cNvPr id="26" name="Chart 26" title="Chart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</xdr:col>
      <xdr:colOff>76200</xdr:colOff>
      <xdr:row>63</xdr:row>
      <xdr:rowOff>0</xdr:rowOff>
    </xdr:from>
    <xdr:ext cx="5715000" cy="3533775"/>
    <xdr:graphicFrame macro="">
      <xdr:nvGraphicFramePr>
        <xdr:cNvPr id="27" name="Chart 27" title="Chart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0</xdr:col>
      <xdr:colOff>219075</xdr:colOff>
      <xdr:row>107</xdr:row>
      <xdr:rowOff>47625</xdr:rowOff>
    </xdr:from>
    <xdr:ext cx="11430000" cy="4371975"/>
    <xdr:graphicFrame macro="">
      <xdr:nvGraphicFramePr>
        <xdr:cNvPr id="28" name="Chart 28" title="Chart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0</xdr:col>
      <xdr:colOff>123825</xdr:colOff>
      <xdr:row>151</xdr:row>
      <xdr:rowOff>66675</xdr:rowOff>
    </xdr:from>
    <xdr:ext cx="5715000" cy="3533775"/>
    <xdr:graphicFrame macro="">
      <xdr:nvGraphicFramePr>
        <xdr:cNvPr id="29" name="Chart 29" title="Chart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6</xdr:col>
      <xdr:colOff>228600</xdr:colOff>
      <xdr:row>151</xdr:row>
      <xdr:rowOff>95250</xdr:rowOff>
    </xdr:from>
    <xdr:ext cx="5467350" cy="3724275"/>
    <xdr:graphicFrame macro="">
      <xdr:nvGraphicFramePr>
        <xdr:cNvPr id="30" name="Chart 3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6</xdr:col>
      <xdr:colOff>314325</xdr:colOff>
      <xdr:row>194</xdr:row>
      <xdr:rowOff>0</xdr:rowOff>
    </xdr:from>
    <xdr:ext cx="5715000" cy="3533775"/>
    <xdr:graphicFrame macro="">
      <xdr:nvGraphicFramePr>
        <xdr:cNvPr id="31" name="Chart 31" title="Chart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0</xdr:col>
      <xdr:colOff>0</xdr:colOff>
      <xdr:row>194</xdr:row>
      <xdr:rowOff>9525</xdr:rowOff>
    </xdr:from>
    <xdr:ext cx="5715000" cy="3533775"/>
    <xdr:graphicFrame macro="">
      <xdr:nvGraphicFramePr>
        <xdr:cNvPr id="32" name="Chart 32" title="Chart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Updated%20Citizen%20Budget%20Template_Jan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Loans "/>
      <sheetName val="Revenue and Financing Page "/>
      <sheetName val="Expenditure  Page "/>
      <sheetName val="General Framework "/>
      <sheetName val="Sectoral Allocations"/>
      <sheetName val="Main Capital Allocations "/>
      <sheetName val="Dashboard"/>
    </sheetNames>
    <sheetDataSet>
      <sheetData sheetId="0">
        <row r="17">
          <cell r="B17">
            <v>12770884081.619999</v>
          </cell>
        </row>
        <row r="30">
          <cell r="B30">
            <v>2069948001</v>
          </cell>
        </row>
      </sheetData>
      <sheetData sheetId="1">
        <row r="10">
          <cell r="B10">
            <v>32234476733.400002</v>
          </cell>
        </row>
        <row r="21">
          <cell r="B21">
            <v>35170000000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0"/>
  <sheetViews>
    <sheetView topLeftCell="B9" workbookViewId="0">
      <selection activeCell="D19" sqref="D19"/>
    </sheetView>
  </sheetViews>
  <sheetFormatPr defaultColWidth="14.42578125" defaultRowHeight="15" customHeight="1"/>
  <cols>
    <col min="1" max="1" width="48.7109375" customWidth="1"/>
    <col min="2" max="3" width="34.42578125" customWidth="1"/>
    <col min="4" max="5" width="24.42578125" customWidth="1"/>
  </cols>
  <sheetData>
    <row r="1" spans="1:6" ht="15.75" customHeight="1">
      <c r="A1" s="1" t="s">
        <v>221</v>
      </c>
    </row>
    <row r="2" spans="1:6" ht="15.75" customHeight="1">
      <c r="A2" s="132" t="s">
        <v>222</v>
      </c>
    </row>
    <row r="3" spans="1:6" ht="15.75" customHeight="1">
      <c r="A3" s="2"/>
    </row>
    <row r="4" spans="1:6" ht="15.75" customHeight="1">
      <c r="A4" s="3" t="s">
        <v>0</v>
      </c>
    </row>
    <row r="5" spans="1:6" ht="15.75" customHeight="1">
      <c r="A5" s="2"/>
    </row>
    <row r="6" spans="1:6" ht="15.75" customHeight="1">
      <c r="A6" s="2"/>
    </row>
    <row r="7" spans="1:6" ht="15.75" customHeight="1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</row>
    <row r="8" spans="1:6" ht="15.75" customHeight="1">
      <c r="A8" s="3" t="s">
        <v>6</v>
      </c>
      <c r="B8" s="3" t="s">
        <v>7</v>
      </c>
      <c r="C8" s="3" t="s">
        <v>7</v>
      </c>
      <c r="D8" s="3" t="s">
        <v>8</v>
      </c>
      <c r="E8" s="3" t="s">
        <v>8</v>
      </c>
    </row>
    <row r="9" spans="1:6" ht="14.25">
      <c r="A9" s="127" t="s">
        <v>120</v>
      </c>
      <c r="B9" s="127">
        <v>3251000000</v>
      </c>
      <c r="C9" s="127">
        <v>3251000000</v>
      </c>
      <c r="D9" s="7">
        <f t="shared" ref="D9:E9" si="0">B9/1000000000</f>
        <v>3.2509999999999999</v>
      </c>
      <c r="E9" s="7">
        <f t="shared" si="0"/>
        <v>3.2509999999999999</v>
      </c>
    </row>
    <row r="10" spans="1:6" ht="14.25">
      <c r="A10" s="37" t="s">
        <v>121</v>
      </c>
      <c r="B10" s="37">
        <v>1500000000</v>
      </c>
      <c r="C10" s="37">
        <v>1000000000</v>
      </c>
      <c r="D10" s="7">
        <f t="shared" ref="D10:E10" si="1">B10/1000000000</f>
        <v>1.5</v>
      </c>
      <c r="E10" s="7">
        <f t="shared" si="1"/>
        <v>1</v>
      </c>
    </row>
    <row r="11" spans="1:6" ht="14.25">
      <c r="A11" s="37" t="s">
        <v>122</v>
      </c>
      <c r="B11" s="37">
        <v>6500000000</v>
      </c>
      <c r="C11" s="37">
        <v>4000000000</v>
      </c>
      <c r="D11" s="7">
        <f t="shared" ref="D11:E11" si="2">B11/1000000000</f>
        <v>6.5</v>
      </c>
      <c r="E11" s="7">
        <f t="shared" si="2"/>
        <v>4</v>
      </c>
      <c r="F11" s="8"/>
    </row>
    <row r="12" spans="1:6" ht="14.25">
      <c r="A12" s="37" t="s">
        <v>123</v>
      </c>
      <c r="B12" s="37">
        <v>1519884081.6199999</v>
      </c>
      <c r="C12" s="37">
        <v>1519884081.6199999</v>
      </c>
      <c r="D12" s="7">
        <f t="shared" ref="D12:E12" si="3">B12/1000000000</f>
        <v>1.5198840816199999</v>
      </c>
      <c r="E12" s="7">
        <f t="shared" si="3"/>
        <v>1.5198840816199999</v>
      </c>
      <c r="F12" s="8"/>
    </row>
    <row r="13" spans="1:6" ht="14.25">
      <c r="A13" s="37" t="s">
        <v>223</v>
      </c>
      <c r="B13" s="37"/>
      <c r="C13" s="6">
        <v>166500000</v>
      </c>
      <c r="D13" s="7">
        <f t="shared" ref="D13:E13" si="4">B13/1000000000</f>
        <v>0</v>
      </c>
      <c r="E13" s="7">
        <f t="shared" si="4"/>
        <v>0.16650000000000001</v>
      </c>
      <c r="F13" s="8"/>
    </row>
    <row r="14" spans="1:6" ht="14.25">
      <c r="A14" s="37"/>
      <c r="B14" s="37"/>
      <c r="C14" s="6"/>
      <c r="D14" s="7">
        <f t="shared" ref="D14:E14" si="5">B14/1000000000</f>
        <v>0</v>
      </c>
      <c r="E14" s="7">
        <f t="shared" si="5"/>
        <v>0</v>
      </c>
      <c r="F14" s="8"/>
    </row>
    <row r="15" spans="1:6" ht="14.25">
      <c r="A15" s="37"/>
      <c r="B15" s="37"/>
      <c r="C15" s="6"/>
      <c r="D15" s="7">
        <f t="shared" ref="D15:E15" si="6">B15/1000000000</f>
        <v>0</v>
      </c>
      <c r="E15" s="7">
        <f t="shared" si="6"/>
        <v>0</v>
      </c>
      <c r="F15" s="8"/>
    </row>
    <row r="16" spans="1:6" ht="14.25">
      <c r="A16" s="37"/>
      <c r="B16" s="37"/>
      <c r="C16" s="6"/>
      <c r="D16" s="7">
        <f t="shared" ref="D16:E16" si="7">B16/1000000000</f>
        <v>0</v>
      </c>
      <c r="E16" s="7">
        <f t="shared" si="7"/>
        <v>0</v>
      </c>
      <c r="F16" s="8"/>
    </row>
    <row r="17" spans="1:6">
      <c r="A17" s="3" t="s">
        <v>9</v>
      </c>
      <c r="B17" s="9">
        <f>SUM(B9:B16)</f>
        <v>12770884081.619999</v>
      </c>
      <c r="C17" s="9">
        <f>SUM(C9:C16)</f>
        <v>9937384081.6199989</v>
      </c>
      <c r="D17" s="7">
        <f t="shared" ref="D17:E17" si="8">B17/1000000000</f>
        <v>12.770884081619998</v>
      </c>
      <c r="E17" s="7">
        <f t="shared" si="8"/>
        <v>9.9373840816199994</v>
      </c>
      <c r="F17" s="8"/>
    </row>
    <row r="18" spans="1:6" ht="14.25">
      <c r="A18" s="2"/>
      <c r="B18" s="2"/>
      <c r="C18" s="6"/>
      <c r="D18" s="7">
        <f t="shared" ref="D18:E18" si="9">B18/1000000000</f>
        <v>0</v>
      </c>
      <c r="E18" s="7">
        <f t="shared" si="9"/>
        <v>0</v>
      </c>
      <c r="F18" s="8"/>
    </row>
    <row r="19" spans="1:6">
      <c r="A19" s="4" t="s">
        <v>10</v>
      </c>
      <c r="B19" s="128" t="s">
        <v>124</v>
      </c>
      <c r="C19" s="6"/>
      <c r="D19" s="7" t="e">
        <f t="shared" ref="D19:E19" si="10">B19/1000000000</f>
        <v>#VALUE!</v>
      </c>
      <c r="E19" s="7">
        <f t="shared" si="10"/>
        <v>0</v>
      </c>
      <c r="F19" s="8"/>
    </row>
    <row r="20" spans="1:6" ht="32.25" customHeight="1">
      <c r="A20" s="3" t="s">
        <v>6</v>
      </c>
      <c r="B20" s="3" t="s">
        <v>7</v>
      </c>
      <c r="C20" s="6"/>
      <c r="D20" s="7" t="e">
        <f t="shared" ref="D20:E20" si="11">B20/1000000000</f>
        <v>#VALUE!</v>
      </c>
      <c r="E20" s="7">
        <f t="shared" si="11"/>
        <v>0</v>
      </c>
      <c r="F20" s="8"/>
    </row>
    <row r="21" spans="1:6" ht="15.75" customHeight="1">
      <c r="A21" s="127" t="s">
        <v>125</v>
      </c>
      <c r="B21" s="127">
        <v>500000000</v>
      </c>
      <c r="C21" s="6"/>
      <c r="D21" s="7">
        <f t="shared" ref="D21:E21" si="12">B21/1000000000</f>
        <v>0.5</v>
      </c>
      <c r="E21" s="7">
        <f t="shared" si="12"/>
        <v>0</v>
      </c>
      <c r="F21" s="8"/>
    </row>
    <row r="22" spans="1:6" ht="15.75" customHeight="1">
      <c r="A22" s="129" t="s">
        <v>126</v>
      </c>
      <c r="B22" s="129">
        <v>150000000</v>
      </c>
      <c r="C22" s="6"/>
      <c r="D22" s="7">
        <f t="shared" ref="D22:E22" si="13">B22/1000000000</f>
        <v>0.15</v>
      </c>
      <c r="E22" s="7">
        <f t="shared" si="13"/>
        <v>0</v>
      </c>
      <c r="F22" s="8"/>
    </row>
    <row r="23" spans="1:6" ht="15.75" customHeight="1">
      <c r="A23" s="129" t="s">
        <v>127</v>
      </c>
      <c r="B23" s="129">
        <v>87451308</v>
      </c>
      <c r="C23" s="9"/>
      <c r="D23" s="10">
        <f t="shared" ref="D23:E23" si="14">B23/1000000000</f>
        <v>8.7451308000000005E-2</v>
      </c>
      <c r="E23" s="10">
        <f t="shared" si="14"/>
        <v>0</v>
      </c>
    </row>
    <row r="24" spans="1:6" ht="15.75" customHeight="1">
      <c r="A24" s="6" t="s">
        <v>128</v>
      </c>
      <c r="B24" s="6">
        <v>75039693</v>
      </c>
      <c r="C24" s="11"/>
    </row>
    <row r="25" spans="1:6" ht="15.75" customHeight="1">
      <c r="A25" s="6" t="s">
        <v>129</v>
      </c>
      <c r="B25" s="6">
        <v>201300000</v>
      </c>
      <c r="C25" s="4" t="s">
        <v>3</v>
      </c>
      <c r="D25" s="4" t="s">
        <v>4</v>
      </c>
      <c r="E25" s="4" t="s">
        <v>5</v>
      </c>
    </row>
    <row r="26" spans="1:6" ht="15.75" customHeight="1">
      <c r="A26" s="6" t="s">
        <v>130</v>
      </c>
      <c r="B26" s="6">
        <v>100000000</v>
      </c>
      <c r="C26" s="3" t="s">
        <v>7</v>
      </c>
      <c r="D26" s="3" t="s">
        <v>8</v>
      </c>
      <c r="E26" s="3" t="s">
        <v>8</v>
      </c>
    </row>
    <row r="27" spans="1:6" ht="15.75" customHeight="1">
      <c r="A27" s="6" t="s">
        <v>131</v>
      </c>
      <c r="B27" s="6">
        <v>580000000</v>
      </c>
      <c r="C27" s="6">
        <v>800000000</v>
      </c>
      <c r="D27" s="12">
        <f t="shared" ref="D27:E27" si="15">B27/1000000000</f>
        <v>0.57999999999999996</v>
      </c>
      <c r="E27" s="12">
        <f t="shared" si="15"/>
        <v>0.8</v>
      </c>
    </row>
    <row r="28" spans="1:6" ht="15.75" customHeight="1">
      <c r="A28" s="6" t="s">
        <v>132</v>
      </c>
      <c r="B28" s="6">
        <v>256000000</v>
      </c>
      <c r="C28" s="6">
        <v>1813948001</v>
      </c>
      <c r="D28" s="12">
        <f t="shared" ref="D28:E28" si="16">B28/1000000000</f>
        <v>0.25600000000000001</v>
      </c>
      <c r="E28" s="12">
        <f t="shared" si="16"/>
        <v>1.813948001</v>
      </c>
    </row>
    <row r="29" spans="1:6" ht="15.75" customHeight="1">
      <c r="A29" s="6" t="s">
        <v>133</v>
      </c>
      <c r="B29" s="6">
        <v>120157000</v>
      </c>
      <c r="C29" s="6">
        <v>0</v>
      </c>
      <c r="D29" s="13">
        <f t="shared" ref="D29:E29" si="17">B29/1000000000</f>
        <v>0.120157</v>
      </c>
      <c r="E29" s="13">
        <f t="shared" si="17"/>
        <v>0</v>
      </c>
    </row>
    <row r="30" spans="1:6" ht="15.75" customHeight="1">
      <c r="A30" s="3" t="s">
        <v>11</v>
      </c>
      <c r="B30" s="9">
        <f>SUM(B21:B29)</f>
        <v>2069948001</v>
      </c>
      <c r="C30" s="9">
        <f>SUM(C27:C29)</f>
        <v>2613948001</v>
      </c>
    </row>
    <row r="31" spans="1:6" ht="15.75" customHeight="1">
      <c r="A31" s="14" t="s">
        <v>12</v>
      </c>
    </row>
    <row r="32" spans="1:6" ht="15.75" customHeight="1">
      <c r="A32" s="15" t="s">
        <v>13</v>
      </c>
    </row>
    <row r="33" spans="1:1" ht="15.75" customHeight="1">
      <c r="A33" s="16" t="s">
        <v>14</v>
      </c>
    </row>
    <row r="34" spans="1:1" ht="15.75" customHeight="1">
      <c r="A34" s="17" t="s">
        <v>15</v>
      </c>
    </row>
    <row r="35" spans="1:1" ht="15.75" customHeight="1">
      <c r="A35" s="18" t="s">
        <v>16</v>
      </c>
    </row>
    <row r="36" spans="1:1" ht="15.75" customHeight="1">
      <c r="A36" s="19" t="s">
        <v>17</v>
      </c>
    </row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99"/>
  <sheetViews>
    <sheetView topLeftCell="B28" workbookViewId="0">
      <selection activeCell="F37" sqref="F37"/>
    </sheetView>
  </sheetViews>
  <sheetFormatPr defaultColWidth="14.42578125" defaultRowHeight="15" customHeight="1"/>
  <cols>
    <col min="1" max="1" width="50.42578125" customWidth="1"/>
    <col min="2" max="3" width="32.85546875" customWidth="1"/>
    <col min="4" max="5" width="25.28515625" customWidth="1"/>
  </cols>
  <sheetData>
    <row r="1" spans="1:5" ht="15.75" customHeight="1">
      <c r="A1" s="20" t="str">
        <f>Grants!A1</f>
        <v xml:space="preserve"> Sokoto State Revised Budget 2020</v>
      </c>
      <c r="B1" s="2"/>
      <c r="C1" s="11"/>
    </row>
    <row r="2" spans="1:5" ht="15.75" customHeight="1">
      <c r="A2" s="20" t="str">
        <f>Grants!A2</f>
        <v>Budget Title:  Budget of Sustained Socio-Economic Development and Inclusiveness</v>
      </c>
      <c r="B2" s="2"/>
      <c r="C2" s="11"/>
    </row>
    <row r="3" spans="1:5" ht="15.75" customHeight="1">
      <c r="A3" s="2"/>
      <c r="B3" s="2"/>
      <c r="C3" s="11"/>
    </row>
    <row r="4" spans="1:5" ht="15.75" customHeight="1">
      <c r="A4" s="3" t="s">
        <v>18</v>
      </c>
      <c r="B4" s="2"/>
      <c r="C4" s="11"/>
    </row>
    <row r="5" spans="1:5" ht="15.75" customHeight="1">
      <c r="A5" s="2"/>
      <c r="B5" s="2"/>
      <c r="C5" s="11"/>
    </row>
    <row r="6" spans="1:5" ht="15.75" customHeight="1">
      <c r="A6" s="4" t="s">
        <v>19</v>
      </c>
      <c r="B6" s="4" t="s">
        <v>2</v>
      </c>
      <c r="C6" s="4" t="s">
        <v>3</v>
      </c>
      <c r="D6" s="4" t="s">
        <v>4</v>
      </c>
      <c r="E6" s="4" t="s">
        <v>5</v>
      </c>
    </row>
    <row r="7" spans="1:5" ht="15.75" customHeight="1">
      <c r="A7" s="3" t="s">
        <v>20</v>
      </c>
      <c r="B7" s="3" t="s">
        <v>7</v>
      </c>
      <c r="C7" s="3" t="s">
        <v>7</v>
      </c>
      <c r="D7" s="3" t="s">
        <v>8</v>
      </c>
      <c r="E7" s="3" t="s">
        <v>8</v>
      </c>
    </row>
    <row r="8" spans="1:5" ht="14.25">
      <c r="A8" s="129" t="s">
        <v>134</v>
      </c>
      <c r="B8" s="129">
        <v>32234476733.400002</v>
      </c>
      <c r="C8" s="129">
        <v>32234476733.400002</v>
      </c>
      <c r="D8" s="7">
        <f t="shared" ref="D8:E8" si="0">B8/1000000000</f>
        <v>32.234476733400001</v>
      </c>
      <c r="E8" s="7">
        <f t="shared" si="0"/>
        <v>32.234476733400001</v>
      </c>
    </row>
    <row r="9" spans="1:5" ht="14.25">
      <c r="A9" s="6"/>
      <c r="B9" s="6"/>
      <c r="C9" s="6"/>
      <c r="D9" s="7">
        <f t="shared" ref="D9:E9" si="1">B9/1000000000</f>
        <v>0</v>
      </c>
      <c r="E9" s="7">
        <f t="shared" si="1"/>
        <v>0</v>
      </c>
    </row>
    <row r="10" spans="1:5">
      <c r="A10" s="3" t="s">
        <v>21</v>
      </c>
      <c r="B10" s="10">
        <f>SUM(B7:B9)</f>
        <v>32234476733.400002</v>
      </c>
      <c r="C10" s="10">
        <f>SUM(C7:C9)</f>
        <v>32234476733.400002</v>
      </c>
      <c r="D10" s="7">
        <f t="shared" ref="D10:E10" si="2">B10/1000000000</f>
        <v>32.234476733400001</v>
      </c>
      <c r="E10" s="7">
        <f t="shared" si="2"/>
        <v>32.234476733400001</v>
      </c>
    </row>
    <row r="11" spans="1:5" ht="14.25">
      <c r="A11" s="2"/>
      <c r="B11" s="2"/>
      <c r="C11" s="6"/>
      <c r="D11" s="7">
        <f t="shared" ref="D11:E11" si="3">B11/1000000000</f>
        <v>0</v>
      </c>
      <c r="E11" s="7">
        <f t="shared" si="3"/>
        <v>0</v>
      </c>
    </row>
    <row r="12" spans="1:5">
      <c r="A12" s="4" t="s">
        <v>22</v>
      </c>
      <c r="B12" s="128" t="s">
        <v>124</v>
      </c>
      <c r="C12" s="6"/>
      <c r="D12" s="7" t="e">
        <f t="shared" ref="D12:E12" si="4">B12/1000000000</f>
        <v>#VALUE!</v>
      </c>
      <c r="E12" s="7">
        <f t="shared" si="4"/>
        <v>0</v>
      </c>
    </row>
    <row r="13" spans="1:5" ht="15.75" customHeight="1">
      <c r="A13" s="3" t="s">
        <v>23</v>
      </c>
      <c r="B13" s="3" t="s">
        <v>7</v>
      </c>
      <c r="C13" s="6"/>
      <c r="D13" s="10" t="e">
        <f t="shared" ref="D13:E13" si="5">B13/1000000000</f>
        <v>#VALUE!</v>
      </c>
      <c r="E13" s="10">
        <f t="shared" si="5"/>
        <v>0</v>
      </c>
    </row>
    <row r="14" spans="1:5" ht="15.75" customHeight="1">
      <c r="A14" s="129" t="s">
        <v>135</v>
      </c>
      <c r="B14" s="129">
        <v>25000000000</v>
      </c>
      <c r="C14" s="11"/>
    </row>
    <row r="15" spans="1:5" ht="15.75" customHeight="1">
      <c r="A15" s="6" t="s">
        <v>136</v>
      </c>
      <c r="B15" s="6">
        <v>180000000</v>
      </c>
      <c r="C15" s="4" t="s">
        <v>3</v>
      </c>
      <c r="D15" s="4" t="s">
        <v>4</v>
      </c>
      <c r="E15" s="4" t="s">
        <v>5</v>
      </c>
    </row>
    <row r="16" spans="1:5" ht="15.75" customHeight="1">
      <c r="A16" s="6" t="s">
        <v>137</v>
      </c>
      <c r="B16" s="6">
        <v>6500000000</v>
      </c>
      <c r="C16" s="3" t="s">
        <v>7</v>
      </c>
      <c r="D16" s="3" t="s">
        <v>8</v>
      </c>
      <c r="E16" s="3" t="s">
        <v>8</v>
      </c>
    </row>
    <row r="17" spans="1:5" ht="14.25">
      <c r="A17" s="6" t="s">
        <v>138</v>
      </c>
      <c r="B17" s="6">
        <v>600000000</v>
      </c>
      <c r="C17" s="6">
        <v>3599500000</v>
      </c>
      <c r="D17" s="7">
        <f t="shared" ref="D17:E17" si="6">B17/1000000000</f>
        <v>0.6</v>
      </c>
      <c r="E17" s="7">
        <f t="shared" si="6"/>
        <v>3.5994999999999999</v>
      </c>
    </row>
    <row r="18" spans="1:5" ht="14.25">
      <c r="A18" s="6" t="s">
        <v>139</v>
      </c>
      <c r="B18" s="6">
        <v>890000000</v>
      </c>
      <c r="C18" s="6">
        <v>500000000</v>
      </c>
      <c r="D18" s="7">
        <f t="shared" ref="D18:E18" si="7">B18/1000000000</f>
        <v>0.89</v>
      </c>
      <c r="E18" s="7">
        <f t="shared" si="7"/>
        <v>0.5</v>
      </c>
    </row>
    <row r="19" spans="1:5" ht="14.25">
      <c r="A19" s="6" t="s">
        <v>140</v>
      </c>
      <c r="B19" s="6">
        <v>2000000000</v>
      </c>
      <c r="C19" s="6">
        <v>28070000000</v>
      </c>
      <c r="D19" s="7">
        <f t="shared" ref="D19:E19" si="8">B19/1000000000</f>
        <v>2</v>
      </c>
      <c r="E19" s="7">
        <f t="shared" si="8"/>
        <v>28.07</v>
      </c>
    </row>
    <row r="20" spans="1:5" ht="46.5" customHeight="1">
      <c r="A20" s="6"/>
      <c r="B20" s="6"/>
      <c r="C20" s="6"/>
      <c r="D20" s="7">
        <f t="shared" ref="D20:E20" si="9">B20/1000000000</f>
        <v>0</v>
      </c>
      <c r="E20" s="7">
        <f t="shared" si="9"/>
        <v>0</v>
      </c>
    </row>
    <row r="21" spans="1:5" ht="15.75" customHeight="1">
      <c r="A21" s="3" t="s">
        <v>24</v>
      </c>
      <c r="B21" s="9">
        <f>SUM(B13:B20)</f>
        <v>35170000000</v>
      </c>
      <c r="C21" s="9">
        <f>SUM(C17:C20)</f>
        <v>32169500000</v>
      </c>
      <c r="D21" s="7">
        <f t="shared" ref="D21:E21" si="10">B21/1000000000</f>
        <v>35.17</v>
      </c>
      <c r="E21" s="7">
        <f t="shared" si="10"/>
        <v>32.169499999999999</v>
      </c>
    </row>
    <row r="22" spans="1:5" ht="15.75" customHeight="1">
      <c r="A22" s="5"/>
      <c r="B22" s="6"/>
      <c r="C22" s="6"/>
      <c r="D22" s="7">
        <f t="shared" ref="D22:E22" si="11">B22/1000000000</f>
        <v>0</v>
      </c>
      <c r="E22" s="7">
        <f t="shared" si="11"/>
        <v>0</v>
      </c>
    </row>
    <row r="23" spans="1:5" ht="15.75" customHeight="1"/>
    <row r="24" spans="1:5" ht="15.75" customHeight="1">
      <c r="A24" s="21" t="s">
        <v>12</v>
      </c>
    </row>
    <row r="25" spans="1:5" ht="15.75" customHeight="1">
      <c r="A25" s="22" t="s">
        <v>13</v>
      </c>
    </row>
    <row r="26" spans="1:5" ht="15.75" customHeight="1">
      <c r="A26" s="23" t="s">
        <v>14</v>
      </c>
    </row>
    <row r="27" spans="1:5" ht="15.75" customHeight="1">
      <c r="A27" s="24" t="s">
        <v>15</v>
      </c>
    </row>
    <row r="28" spans="1:5" ht="15.75" customHeight="1">
      <c r="A28" s="25" t="s">
        <v>16</v>
      </c>
    </row>
    <row r="29" spans="1:5" ht="15.75" customHeight="1">
      <c r="A29" s="26" t="s">
        <v>17</v>
      </c>
    </row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tabSelected="1" topLeftCell="A11" workbookViewId="0">
      <selection activeCell="C11" sqref="C11"/>
    </sheetView>
  </sheetViews>
  <sheetFormatPr defaultColWidth="14.42578125" defaultRowHeight="15" customHeight="1"/>
  <cols>
    <col min="1" max="1" width="37.28515625" customWidth="1"/>
    <col min="2" max="2" width="33.42578125" customWidth="1"/>
    <col min="3" max="3" width="20.7109375" customWidth="1"/>
    <col min="4" max="4" width="19.85546875" customWidth="1"/>
    <col min="5" max="6" width="24.85546875" customWidth="1"/>
    <col min="7" max="7" width="25" customWidth="1"/>
    <col min="8" max="8" width="30.85546875" customWidth="1"/>
  </cols>
  <sheetData>
    <row r="1" spans="1:28" ht="15.75" customHeight="1">
      <c r="A1" s="20" t="str">
        <f>Grants!A1</f>
        <v xml:space="preserve"> Sokoto State Revised Budget 2020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8" ht="15.75" customHeight="1">
      <c r="A2" s="20" t="str">
        <f>Grants!A2</f>
        <v>Budget Title:  Budget of Sustained Socio-Economic Development and Inclusiveness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8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8" ht="15.75" customHeight="1">
      <c r="A4" s="3" t="s">
        <v>25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8" ht="15.7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8" ht="45">
      <c r="A6" s="28" t="s">
        <v>26</v>
      </c>
      <c r="B6" s="29"/>
      <c r="C6" s="30" t="s">
        <v>2</v>
      </c>
      <c r="D6" s="30" t="s">
        <v>3</v>
      </c>
      <c r="E6" s="30" t="s">
        <v>27</v>
      </c>
      <c r="F6" s="30" t="s">
        <v>28</v>
      </c>
      <c r="G6" s="28" t="s">
        <v>29</v>
      </c>
      <c r="H6" s="28" t="s">
        <v>30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2"/>
    </row>
    <row r="7" spans="1:28" ht="15.75" customHeight="1">
      <c r="A7" s="3" t="s">
        <v>31</v>
      </c>
      <c r="B7" s="2" t="s">
        <v>32</v>
      </c>
      <c r="C7" s="129">
        <v>33305768269</v>
      </c>
      <c r="D7" s="6">
        <v>17322201009</v>
      </c>
      <c r="E7" s="33">
        <f t="shared" ref="E7:F7" si="0">(C7/C$25)</f>
        <v>0.16451805363038621</v>
      </c>
      <c r="F7" s="33" t="e">
        <f t="shared" si="0"/>
        <v>#DIV/0!</v>
      </c>
      <c r="G7" s="6">
        <v>29918190382</v>
      </c>
      <c r="H7" s="37">
        <v>19005093541.040001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8" ht="15.75" customHeight="1">
      <c r="A8" s="2"/>
      <c r="B8" s="2" t="s">
        <v>33</v>
      </c>
      <c r="C8" s="129">
        <v>43758249540</v>
      </c>
      <c r="D8" s="6">
        <v>29575327328.880001</v>
      </c>
      <c r="E8" s="33">
        <f t="shared" ref="E8:F8" si="1">(C8/C$25)</f>
        <v>0.21614940650668532</v>
      </c>
      <c r="F8" s="33" t="e">
        <f t="shared" si="1"/>
        <v>#DIV/0!</v>
      </c>
      <c r="G8" s="6">
        <v>45133632625</v>
      </c>
      <c r="H8" s="37">
        <v>45380043753.150002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8" ht="15.75" customHeight="1">
      <c r="A9" s="2"/>
      <c r="B9" s="2" t="s">
        <v>34</v>
      </c>
      <c r="C9" s="129">
        <v>19856829804</v>
      </c>
      <c r="D9" s="6">
        <v>18007258664</v>
      </c>
      <c r="E9" s="33">
        <f t="shared" ref="E9:F9" si="2">(C9/C$25)</f>
        <v>9.8085321564690284E-2</v>
      </c>
      <c r="F9" s="33" t="e">
        <f t="shared" si="2"/>
        <v>#DIV/0!</v>
      </c>
      <c r="G9" s="6">
        <v>14473408080</v>
      </c>
      <c r="H9" s="37">
        <v>12520597951.290001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8" ht="15.75" customHeight="1">
      <c r="A10" s="2"/>
      <c r="B10" s="2" t="s">
        <v>35</v>
      </c>
      <c r="C10" s="127">
        <v>21786000000</v>
      </c>
      <c r="D10" s="6">
        <v>21042000000</v>
      </c>
      <c r="E10" s="33">
        <f t="shared" ref="E10:F10" si="3">(C10/C$25)</f>
        <v>0.10761470167699598</v>
      </c>
      <c r="F10" s="33" t="e">
        <f t="shared" si="3"/>
        <v>#DIV/0!</v>
      </c>
      <c r="G10" s="6">
        <v>37550000000</v>
      </c>
      <c r="H10" s="37">
        <v>1482114449.02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8" ht="15.75" customHeight="1">
      <c r="B11" s="2"/>
      <c r="C11" s="34"/>
      <c r="D11" s="34"/>
      <c r="E11" s="34"/>
      <c r="F11" s="34"/>
      <c r="G11" s="34"/>
      <c r="H11" s="34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8" ht="15.75" customHeight="1">
      <c r="A12" s="3" t="s">
        <v>36</v>
      </c>
      <c r="B12" s="2" t="s">
        <v>37</v>
      </c>
      <c r="C12" s="35">
        <f>[1]Grants!B17</f>
        <v>12770884081.619999</v>
      </c>
      <c r="D12" s="35"/>
      <c r="E12" s="33">
        <f t="shared" ref="E12:F12" si="4">(C12/C$25)</f>
        <v>6.3083396704077518E-2</v>
      </c>
      <c r="F12" s="33" t="e">
        <f t="shared" si="4"/>
        <v>#DIV/0!</v>
      </c>
      <c r="G12" s="6">
        <v>10174832845</v>
      </c>
      <c r="H12" s="37">
        <v>1473832845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8" ht="15.75" customHeight="1">
      <c r="A13" s="2"/>
      <c r="B13" s="2" t="s">
        <v>38</v>
      </c>
      <c r="C13" s="35">
        <f>[1]Grants!B30</f>
        <v>2069948001</v>
      </c>
      <c r="D13" s="35"/>
      <c r="E13" s="33">
        <f t="shared" ref="E13:F13" si="5">(C13/C$25)</f>
        <v>1.0224769880405268E-2</v>
      </c>
      <c r="F13" s="33" t="e">
        <f t="shared" si="5"/>
        <v>#DIV/0!</v>
      </c>
      <c r="G13" s="6">
        <v>1732707554</v>
      </c>
      <c r="H13" s="37">
        <v>825151273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8" ht="15.75" customHeight="1">
      <c r="B14" s="2"/>
      <c r="C14" s="34"/>
      <c r="D14" s="34"/>
      <c r="E14" s="34"/>
      <c r="F14" s="34"/>
      <c r="G14" s="34"/>
      <c r="H14" s="3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8" ht="15.75" customHeight="1">
      <c r="A15" s="3" t="s">
        <v>39</v>
      </c>
      <c r="B15" s="2" t="s">
        <v>39</v>
      </c>
      <c r="C15" s="129">
        <v>1492302000</v>
      </c>
      <c r="D15" s="129">
        <v>1492302000</v>
      </c>
      <c r="E15" s="36">
        <f t="shared" ref="E15:F15" si="6">(C15/C$25)</f>
        <v>7.3714144194429653E-3</v>
      </c>
      <c r="F15" s="36" t="e">
        <f t="shared" si="6"/>
        <v>#DIV/0!</v>
      </c>
      <c r="G15" s="6">
        <v>2500000000</v>
      </c>
      <c r="H15" s="37">
        <v>6808122073.5699997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8" ht="15.75" customHeight="1">
      <c r="A16" s="2"/>
      <c r="B16" s="2"/>
      <c r="C16" s="34"/>
      <c r="D16" s="34"/>
      <c r="E16" s="34"/>
      <c r="F16" s="34"/>
      <c r="G16" s="34"/>
      <c r="H16" s="3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8" ht="15.75" customHeight="1">
      <c r="A17" s="3" t="s">
        <v>40</v>
      </c>
      <c r="B17" s="3"/>
      <c r="C17" s="9">
        <f>SUM(C7:C16)</f>
        <v>135039981695.62</v>
      </c>
      <c r="D17" s="9"/>
      <c r="E17" s="38">
        <f t="shared" ref="E17:F17" si="7">(C17/C$25)</f>
        <v>0.66704706438268357</v>
      </c>
      <c r="F17" s="38" t="e">
        <f t="shared" si="7"/>
        <v>#DIV/0!</v>
      </c>
      <c r="G17" s="9">
        <f t="shared" ref="G17:H17" si="8">SUM(G7:G16)</f>
        <v>141482771486</v>
      </c>
      <c r="H17" s="9">
        <f t="shared" si="8"/>
        <v>87494955886.070007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8" ht="15.75" customHeight="1">
      <c r="A18" s="2"/>
      <c r="B18" s="2"/>
      <c r="C18" s="34"/>
      <c r="D18" s="34"/>
      <c r="E18" s="34"/>
      <c r="F18" s="34"/>
      <c r="G18" s="34"/>
      <c r="H18" s="3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8" ht="15.75" customHeight="1">
      <c r="A19" s="3" t="s">
        <v>41</v>
      </c>
      <c r="B19" s="2" t="s">
        <v>19</v>
      </c>
      <c r="C19" s="35">
        <f>'[1]Loans '!B10</f>
        <v>32234476733.400002</v>
      </c>
      <c r="D19" s="35"/>
      <c r="E19" s="33">
        <f t="shared" ref="E19:F19" si="9">(C19/C$25)</f>
        <v>0.15922627363347605</v>
      </c>
      <c r="F19" s="33" t="e">
        <f t="shared" si="9"/>
        <v>#DIV/0!</v>
      </c>
      <c r="G19" s="6">
        <v>23050000000</v>
      </c>
      <c r="H19" s="3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8" ht="15.75" customHeight="1">
      <c r="A20" s="2"/>
      <c r="B20" s="2" t="s">
        <v>22</v>
      </c>
      <c r="C20" s="35">
        <f>'[1]Loans '!B21</f>
        <v>35170000000</v>
      </c>
      <c r="D20" s="35"/>
      <c r="E20" s="33">
        <f t="shared" ref="E20:F20" si="10">(C20/C$25)</f>
        <v>0.17372666198384049</v>
      </c>
      <c r="F20" s="33" t="e">
        <f t="shared" si="10"/>
        <v>#DIV/0!</v>
      </c>
      <c r="G20" s="6">
        <v>6270000000</v>
      </c>
      <c r="H20" s="3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8" ht="15.75" customHeight="1">
      <c r="A21" s="2"/>
      <c r="B21" s="2" t="s">
        <v>42</v>
      </c>
      <c r="C21" s="127">
        <v>0</v>
      </c>
      <c r="D21" s="6"/>
      <c r="E21" s="33">
        <f t="shared" ref="E21:F21" si="11">(C21/C$25)</f>
        <v>0</v>
      </c>
      <c r="F21" s="33" t="e">
        <f t="shared" si="11"/>
        <v>#DIV/0!</v>
      </c>
      <c r="G21" s="6"/>
      <c r="H21" s="3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8" ht="15.75" customHeight="1">
      <c r="A22" s="2"/>
      <c r="B22" s="2" t="s">
        <v>43</v>
      </c>
      <c r="C22" s="37">
        <v>0</v>
      </c>
      <c r="D22" s="37">
        <v>0</v>
      </c>
      <c r="E22" s="33">
        <f t="shared" ref="E22:F22" si="12">(C22/C$25)</f>
        <v>0</v>
      </c>
      <c r="F22" s="33" t="e">
        <f t="shared" si="12"/>
        <v>#DIV/0!</v>
      </c>
      <c r="G22" s="6"/>
      <c r="H22" s="3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8" ht="15.75" customHeight="1">
      <c r="A23" s="3" t="s">
        <v>44</v>
      </c>
      <c r="B23" s="2"/>
      <c r="C23" s="9">
        <f>SUM(C19:C22)</f>
        <v>67404476733.400002</v>
      </c>
      <c r="D23" s="9">
        <f t="shared" ref="D23" si="13">SUM(D19:D22)</f>
        <v>0</v>
      </c>
      <c r="E23" s="38">
        <f t="shared" ref="E23:F23" si="14">(C23/C$25)</f>
        <v>0.33295293561731654</v>
      </c>
      <c r="F23" s="38" t="e">
        <f t="shared" si="14"/>
        <v>#DIV/0!</v>
      </c>
      <c r="G23" s="9">
        <f t="shared" ref="G23:H23" si="15">SUM(G19:G22)</f>
        <v>29320000000</v>
      </c>
      <c r="H23" s="9">
        <f t="shared" si="15"/>
        <v>0</v>
      </c>
      <c r="I23" s="27"/>
      <c r="J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8" ht="15.7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8" ht="15.75" customHeight="1">
      <c r="A25" s="3" t="s">
        <v>45</v>
      </c>
      <c r="B25" s="2"/>
      <c r="C25" s="9">
        <f>C17+C23</f>
        <v>202444458429.01999</v>
      </c>
      <c r="D25" s="9">
        <f t="shared" ref="D25" si="16">D17+D23</f>
        <v>0</v>
      </c>
      <c r="E25" s="38">
        <f t="shared" ref="E25:F25" si="17">(C25/C$25)</f>
        <v>1</v>
      </c>
      <c r="F25" s="38" t="e">
        <f t="shared" si="17"/>
        <v>#DIV/0!</v>
      </c>
      <c r="G25" s="9">
        <f t="shared" ref="G25:H25" si="18">G17+G23</f>
        <v>170802771486</v>
      </c>
      <c r="H25" s="9">
        <f t="shared" si="18"/>
        <v>87494955886.070007</v>
      </c>
      <c r="I25" s="27"/>
      <c r="J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8" ht="15.75" customHeight="1">
      <c r="A26" s="1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8" ht="15.75" customHeight="1">
      <c r="A27" s="21" t="s">
        <v>12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8" ht="15.75" customHeight="1">
      <c r="A28" s="39" t="s">
        <v>13</v>
      </c>
      <c r="B28" s="31"/>
      <c r="C28" s="40" t="s">
        <v>46</v>
      </c>
      <c r="D28" s="40"/>
      <c r="E28" s="41" t="s">
        <v>2</v>
      </c>
      <c r="F28" s="41" t="s">
        <v>3</v>
      </c>
      <c r="G28" s="30" t="s">
        <v>27</v>
      </c>
      <c r="H28" s="30" t="s">
        <v>28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42"/>
    </row>
    <row r="29" spans="1:28" ht="15.75" customHeight="1">
      <c r="A29" s="23" t="s">
        <v>14</v>
      </c>
      <c r="B29" s="27"/>
      <c r="C29" s="43" t="str">
        <f t="shared" ref="C29:C32" si="19">B7</f>
        <v>Internally Generated Revenue</v>
      </c>
      <c r="D29" s="43"/>
      <c r="E29" s="35">
        <f t="shared" ref="E29:H29" si="20">C7</f>
        <v>33305768269</v>
      </c>
      <c r="F29" s="35">
        <f t="shared" si="20"/>
        <v>17322201009</v>
      </c>
      <c r="G29" s="44">
        <f t="shared" si="20"/>
        <v>0.16451805363038621</v>
      </c>
      <c r="H29" s="44" t="e">
        <f t="shared" si="20"/>
        <v>#DIV/0!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8" ht="15.75" customHeight="1">
      <c r="A30" s="24" t="s">
        <v>15</v>
      </c>
      <c r="B30" s="27"/>
      <c r="C30" s="43" t="str">
        <f t="shared" si="19"/>
        <v>Statutory Allocation</v>
      </c>
      <c r="D30" s="43"/>
      <c r="E30" s="35">
        <f t="shared" ref="E30:H30" si="21">C8</f>
        <v>43758249540</v>
      </c>
      <c r="F30" s="35">
        <f t="shared" si="21"/>
        <v>29575327328.880001</v>
      </c>
      <c r="G30" s="44">
        <f t="shared" si="21"/>
        <v>0.21614940650668532</v>
      </c>
      <c r="H30" s="44" t="e">
        <f t="shared" si="21"/>
        <v>#DIV/0!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8" ht="15.75" customHeight="1">
      <c r="A31" s="25" t="s">
        <v>16</v>
      </c>
      <c r="B31" s="27"/>
      <c r="C31" s="43" t="str">
        <f t="shared" si="19"/>
        <v>Value Added Tax</v>
      </c>
      <c r="D31" s="43"/>
      <c r="E31" s="35">
        <f t="shared" ref="E31:H31" si="22">C9</f>
        <v>19856829804</v>
      </c>
      <c r="F31" s="35">
        <f t="shared" si="22"/>
        <v>18007258664</v>
      </c>
      <c r="G31" s="44">
        <f t="shared" si="22"/>
        <v>9.8085321564690284E-2</v>
      </c>
      <c r="H31" s="44" t="e">
        <f t="shared" si="22"/>
        <v>#DIV/0!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8" ht="15.75" customHeight="1">
      <c r="A32" s="26" t="s">
        <v>17</v>
      </c>
      <c r="B32" s="27"/>
      <c r="C32" s="43" t="str">
        <f t="shared" si="19"/>
        <v>Other Statutory Revenue</v>
      </c>
      <c r="D32" s="43"/>
      <c r="E32" s="35">
        <f t="shared" ref="E32:H32" si="23">C10</f>
        <v>21786000000</v>
      </c>
      <c r="F32" s="35">
        <f t="shared" si="23"/>
        <v>21042000000</v>
      </c>
      <c r="G32" s="44">
        <f t="shared" si="23"/>
        <v>0.10761470167699598</v>
      </c>
      <c r="H32" s="44" t="e">
        <f t="shared" si="23"/>
        <v>#DIV/0!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5.75" customHeight="1">
      <c r="A33" s="27"/>
      <c r="B33" s="27"/>
      <c r="C33" s="43" t="str">
        <f t="shared" ref="C33:C34" si="24">B12</f>
        <v>Domestic Grants</v>
      </c>
      <c r="D33" s="43"/>
      <c r="E33" s="35">
        <f t="shared" ref="E33:H33" si="25">C12</f>
        <v>12770884081.619999</v>
      </c>
      <c r="F33" s="35">
        <f t="shared" si="25"/>
        <v>0</v>
      </c>
      <c r="G33" s="44">
        <f t="shared" si="25"/>
        <v>6.3083396704077518E-2</v>
      </c>
      <c r="H33" s="44" t="e">
        <f t="shared" si="25"/>
        <v>#DIV/0!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5.75" customHeight="1">
      <c r="A34" s="27"/>
      <c r="B34" s="27"/>
      <c r="C34" s="43" t="str">
        <f t="shared" si="24"/>
        <v>Foreign Grants</v>
      </c>
      <c r="D34" s="43"/>
      <c r="E34" s="35">
        <f t="shared" ref="E34:H34" si="26">C13</f>
        <v>2069948001</v>
      </c>
      <c r="F34" s="35">
        <f t="shared" si="26"/>
        <v>0</v>
      </c>
      <c r="G34" s="44">
        <f t="shared" si="26"/>
        <v>1.0224769880405268E-2</v>
      </c>
      <c r="H34" s="44" t="e">
        <f t="shared" si="26"/>
        <v>#DIV/0!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15.75" customHeight="1">
      <c r="A35" s="27"/>
      <c r="B35" s="27"/>
      <c r="C35" s="43" t="str">
        <f>B15</f>
        <v>Opening Balance</v>
      </c>
      <c r="D35" s="43"/>
      <c r="E35" s="35">
        <f t="shared" ref="E35:H35" si="27">C15</f>
        <v>1492302000</v>
      </c>
      <c r="F35" s="35">
        <f t="shared" si="27"/>
        <v>1492302000</v>
      </c>
      <c r="G35" s="44">
        <f t="shared" si="27"/>
        <v>7.3714144194429653E-3</v>
      </c>
      <c r="H35" s="44" t="e">
        <f t="shared" si="27"/>
        <v>#DIV/0!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15.75" customHeight="1">
      <c r="A36" s="27"/>
      <c r="B36" s="27"/>
      <c r="C36" s="43" t="str">
        <f t="shared" ref="C36:C39" si="28">B19</f>
        <v>Domestic Loans</v>
      </c>
      <c r="D36" s="43"/>
      <c r="E36" s="35">
        <f t="shared" ref="E36:H36" si="29">C19</f>
        <v>32234476733.400002</v>
      </c>
      <c r="F36" s="35">
        <f t="shared" si="29"/>
        <v>0</v>
      </c>
      <c r="G36" s="44">
        <f t="shared" si="29"/>
        <v>0.15922627363347605</v>
      </c>
      <c r="H36" s="44" t="e">
        <f t="shared" si="29"/>
        <v>#DIV/0!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15.75" customHeight="1">
      <c r="A37" s="27"/>
      <c r="B37" s="27"/>
      <c r="C37" s="43" t="str">
        <f t="shared" si="28"/>
        <v>Foreign Loans</v>
      </c>
      <c r="D37" s="43"/>
      <c r="E37" s="35">
        <f t="shared" ref="E37:H37" si="30">C20</f>
        <v>35170000000</v>
      </c>
      <c r="F37" s="35">
        <f t="shared" si="30"/>
        <v>0</v>
      </c>
      <c r="G37" s="44">
        <f t="shared" si="30"/>
        <v>0.17372666198384049</v>
      </c>
      <c r="H37" s="44" t="e">
        <f t="shared" si="30"/>
        <v>#DIV/0!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15.75" customHeight="1">
      <c r="A38" s="27"/>
      <c r="B38" s="27"/>
      <c r="C38" s="43" t="str">
        <f t="shared" si="28"/>
        <v xml:space="preserve">Sales of Government Assets </v>
      </c>
      <c r="D38" s="43"/>
      <c r="E38" s="35">
        <f t="shared" ref="E38:H38" si="31">C21</f>
        <v>0</v>
      </c>
      <c r="F38" s="35">
        <f t="shared" si="31"/>
        <v>0</v>
      </c>
      <c r="G38" s="44">
        <f t="shared" si="31"/>
        <v>0</v>
      </c>
      <c r="H38" s="44" t="e">
        <f t="shared" si="31"/>
        <v>#DIV/0!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ht="15.75" customHeight="1">
      <c r="A39" s="27"/>
      <c r="B39" s="27"/>
      <c r="C39" s="43" t="str">
        <f t="shared" si="28"/>
        <v xml:space="preserve">Other Deficit Financing Items </v>
      </c>
      <c r="D39" s="43"/>
      <c r="E39" s="35">
        <f t="shared" ref="E39:H39" si="32">C22</f>
        <v>0</v>
      </c>
      <c r="F39" s="35">
        <f t="shared" si="32"/>
        <v>0</v>
      </c>
      <c r="G39" s="44">
        <f t="shared" si="32"/>
        <v>0</v>
      </c>
      <c r="H39" s="44" t="e">
        <f t="shared" si="32"/>
        <v>#DIV/0!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15.7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15.7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5.7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15.7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15.7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15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15.7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5.7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15.7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15.7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15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15.7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15.7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ht="15.7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ht="15.7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15.7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15.7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15.7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15.7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15.75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 ht="15.75" customHeight="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1:27" ht="15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1:27" ht="15.75" customHeight="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ht="15.7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15.7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15.7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15.7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15.7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15.7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15.7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15.7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15.7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15.7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15.7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15.7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15.7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15.7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15.7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15.7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ht="15.7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ht="15.7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ht="15.7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15.7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15.7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15.7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15.7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15.7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15.7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15.7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15.7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15.7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15.7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15.7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15.7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15.7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15.7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15.7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15.7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15.7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15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15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15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15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15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15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15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15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15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15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15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15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15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15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15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5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15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15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1:27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spans="1:27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spans="1:27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spans="1:27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spans="1:27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spans="1:27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spans="1:27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spans="1:27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spans="1:27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pans="1:27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1:27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1:27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1:27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1:27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spans="1:27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spans="1:27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spans="1:27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spans="1:27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1:27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1:27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1:27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spans="1:27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pans="1:27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spans="1:27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spans="1:27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1:27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1:27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27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spans="1:27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spans="1:27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spans="1:27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spans="1:27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1:27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spans="1:27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1:27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spans="1:27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spans="1:27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spans="1:27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spans="1:27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spans="1:27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1:27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spans="1:27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spans="1:27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spans="1:27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spans="1:27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spans="1:27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spans="1:27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spans="1:27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spans="1:27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spans="1:27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spans="1:27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spans="1:27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spans="1:27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spans="1:27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spans="1:27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spans="1:27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spans="1:27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spans="1:27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spans="1:27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spans="1:27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spans="1:27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spans="1:27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spans="1:27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spans="1:27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spans="1:27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spans="1:27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spans="1:27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spans="1:27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spans="1:27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spans="1:27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spans="1:27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spans="1:27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spans="1:27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spans="1:27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spans="1:27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spans="1:27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spans="1:27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spans="1:27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spans="1:27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spans="1:27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spans="1:27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spans="1:27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spans="1:27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spans="1:27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spans="1:27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spans="1:27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spans="1:27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spans="1:27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spans="1:27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spans="1:27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spans="1:27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spans="1:27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spans="1:27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spans="1:27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spans="1:27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spans="1:27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spans="1:27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spans="1:27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spans="1:27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spans="1:27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spans="1:27" ht="15.75" customHeight="1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spans="1:27" ht="15.75" customHeight="1"/>
    <row r="231" spans="1:27" ht="15.75" customHeight="1"/>
    <row r="232" spans="1:27" ht="15.75" customHeight="1"/>
    <row r="233" spans="1:27" ht="15.75" customHeight="1"/>
    <row r="234" spans="1:27" ht="15.75" customHeight="1"/>
    <row r="235" spans="1:27" ht="15.75" customHeight="1"/>
    <row r="236" spans="1:27" ht="15.75" customHeight="1"/>
    <row r="237" spans="1:27" ht="15.75" customHeight="1"/>
    <row r="238" spans="1:27" ht="15.75" customHeight="1"/>
    <row r="239" spans="1:27" ht="15.75" customHeight="1"/>
    <row r="240" spans="1:27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000"/>
  <sheetViews>
    <sheetView topLeftCell="A28" workbookViewId="0">
      <selection activeCell="A40" sqref="A40"/>
    </sheetView>
  </sheetViews>
  <sheetFormatPr defaultColWidth="14.42578125" defaultRowHeight="15" customHeight="1"/>
  <cols>
    <col min="1" max="1" width="48" customWidth="1"/>
    <col min="2" max="3" width="18.140625" customWidth="1"/>
    <col min="4" max="4" width="25.5703125" customWidth="1"/>
    <col min="5" max="5" width="24" customWidth="1"/>
    <col min="6" max="6" width="21.7109375" customWidth="1"/>
    <col min="7" max="7" width="22.85546875" customWidth="1"/>
  </cols>
  <sheetData>
    <row r="1" spans="1:7" ht="15.75" customHeight="1">
      <c r="A1" s="20" t="str">
        <f>Grants!A1</f>
        <v xml:space="preserve"> Sokoto State Revised Budget 2020</v>
      </c>
    </row>
    <row r="2" spans="1:7" ht="15.75" customHeight="1">
      <c r="A2" s="20" t="str">
        <f>Grants!A2</f>
        <v>Budget Title:  Budget of Sustained Socio-Economic Development and Inclusiveness</v>
      </c>
    </row>
    <row r="3" spans="1:7" ht="15.75" customHeight="1">
      <c r="A3" s="2"/>
    </row>
    <row r="4" spans="1:7" ht="15.75" customHeight="1">
      <c r="A4" s="3" t="s">
        <v>47</v>
      </c>
    </row>
    <row r="5" spans="1:7" ht="15.75" customHeight="1">
      <c r="A5" s="2"/>
    </row>
    <row r="6" spans="1:7" ht="48.75" customHeight="1">
      <c r="A6" s="30" t="s">
        <v>48</v>
      </c>
      <c r="B6" s="30" t="s">
        <v>2</v>
      </c>
      <c r="C6" s="30" t="s">
        <v>3</v>
      </c>
      <c r="D6" s="30" t="s">
        <v>49</v>
      </c>
      <c r="E6" s="30" t="s">
        <v>50</v>
      </c>
      <c r="F6" s="28" t="s">
        <v>29</v>
      </c>
      <c r="G6" s="28" t="s">
        <v>30</v>
      </c>
    </row>
    <row r="7" spans="1:7" ht="15.75" customHeight="1">
      <c r="A7" s="3" t="s">
        <v>51</v>
      </c>
      <c r="B7" s="45"/>
      <c r="C7" s="45"/>
      <c r="D7" s="45"/>
      <c r="E7" s="45"/>
      <c r="F7" s="45"/>
      <c r="G7" s="45"/>
    </row>
    <row r="8" spans="1:7" ht="15.75" customHeight="1">
      <c r="A8" s="2" t="s">
        <v>52</v>
      </c>
      <c r="B8" s="46">
        <v>32767326765.799999</v>
      </c>
      <c r="C8" s="46">
        <v>33611814479.200001</v>
      </c>
      <c r="D8" s="47">
        <f t="shared" ref="D8:D14" si="0">B8/$B$18</f>
        <v>0.1618583537434789</v>
      </c>
      <c r="E8" s="47">
        <f t="shared" ref="E8:E14" si="1">C8/$C$18</f>
        <v>0.20445839350579254</v>
      </c>
      <c r="F8" s="48">
        <v>32006136180</v>
      </c>
      <c r="G8" s="48">
        <v>28369183374.060001</v>
      </c>
    </row>
    <row r="9" spans="1:7" ht="15.75" customHeight="1">
      <c r="A9" s="2" t="s">
        <v>53</v>
      </c>
      <c r="B9" s="46">
        <v>31959378137.700001</v>
      </c>
      <c r="C9" s="46">
        <v>26537098138</v>
      </c>
      <c r="D9" s="47">
        <f t="shared" si="0"/>
        <v>0.15786738933590755</v>
      </c>
      <c r="E9" s="47">
        <f t="shared" si="1"/>
        <v>0.16142337263460277</v>
      </c>
      <c r="F9" s="48">
        <v>31983549430</v>
      </c>
      <c r="G9" s="48">
        <v>3832339957.5999999</v>
      </c>
    </row>
    <row r="10" spans="1:7" ht="15.75" customHeight="1">
      <c r="A10" s="2" t="s">
        <v>54</v>
      </c>
      <c r="B10" s="46">
        <v>3126504622</v>
      </c>
      <c r="C10" s="46">
        <v>5184754515.1000004</v>
      </c>
      <c r="D10" s="47">
        <f t="shared" si="0"/>
        <v>1.5443764903534168E-2</v>
      </c>
      <c r="E10" s="47">
        <f t="shared" si="1"/>
        <v>3.1538510946359399E-2</v>
      </c>
      <c r="F10" s="48">
        <v>3126504622</v>
      </c>
      <c r="G10" s="48">
        <v>2610914009.6199999</v>
      </c>
    </row>
    <row r="11" spans="1:7" ht="15.75" customHeight="1">
      <c r="A11" s="2" t="s">
        <v>55</v>
      </c>
      <c r="B11" s="46"/>
      <c r="C11" s="46">
        <v>0</v>
      </c>
      <c r="D11" s="47">
        <f t="shared" si="0"/>
        <v>0</v>
      </c>
      <c r="E11" s="47">
        <f t="shared" si="1"/>
        <v>0</v>
      </c>
      <c r="F11" s="48"/>
      <c r="G11" s="48"/>
    </row>
    <row r="12" spans="1:7" ht="15.75" customHeight="1">
      <c r="A12" s="2" t="s">
        <v>56</v>
      </c>
      <c r="B12" s="46"/>
      <c r="C12" s="46">
        <v>0</v>
      </c>
      <c r="D12" s="47">
        <f t="shared" si="0"/>
        <v>0</v>
      </c>
      <c r="E12" s="47">
        <f t="shared" si="1"/>
        <v>0</v>
      </c>
      <c r="F12" s="48"/>
      <c r="G12" s="48"/>
    </row>
    <row r="13" spans="1:7" ht="15.75" customHeight="1">
      <c r="A13" s="2" t="s">
        <v>57</v>
      </c>
      <c r="B13" s="46">
        <v>11761696695.450001</v>
      </c>
      <c r="C13" s="46">
        <v>1550504622</v>
      </c>
      <c r="D13" s="47">
        <f t="shared" si="0"/>
        <v>5.8098388005902814E-2</v>
      </c>
      <c r="E13" s="47">
        <f t="shared" si="1"/>
        <v>9.4316147179023535E-3</v>
      </c>
      <c r="F13" s="48">
        <v>4631853426</v>
      </c>
      <c r="G13" s="48">
        <v>2507014917.4200001</v>
      </c>
    </row>
    <row r="14" spans="1:7" ht="15.75" customHeight="1">
      <c r="A14" s="3" t="s">
        <v>58</v>
      </c>
      <c r="B14" s="9">
        <f>SUM(B8:B13)</f>
        <v>79614906220.949997</v>
      </c>
      <c r="C14" s="9">
        <f>SUM(C8:C13)</f>
        <v>66884171754.299995</v>
      </c>
      <c r="D14" s="49">
        <f t="shared" si="0"/>
        <v>0.39326789598882339</v>
      </c>
      <c r="E14" s="49">
        <f t="shared" si="1"/>
        <v>0.40685189180465703</v>
      </c>
      <c r="F14" s="9">
        <f t="shared" ref="F14:G14" si="2">SUM(F8:F13)</f>
        <v>71748043658</v>
      </c>
      <c r="G14" s="9">
        <f t="shared" si="2"/>
        <v>37319452258.699997</v>
      </c>
    </row>
    <row r="15" spans="1:7" ht="15.75" customHeight="1">
      <c r="A15" s="2"/>
      <c r="B15" s="50"/>
      <c r="C15" s="50"/>
      <c r="D15" s="51"/>
      <c r="E15" s="51"/>
      <c r="F15" s="2"/>
      <c r="G15" s="2"/>
    </row>
    <row r="16" spans="1:7" ht="15.75" customHeight="1">
      <c r="A16" s="3" t="s">
        <v>59</v>
      </c>
      <c r="B16" s="46">
        <v>122829552208</v>
      </c>
      <c r="C16" s="46">
        <v>97510226063.600006</v>
      </c>
      <c r="D16" s="49">
        <f>B16/$B$18</f>
        <v>0.6067321040111765</v>
      </c>
      <c r="E16" s="49">
        <f>C16/$C$18</f>
        <v>0.59314810819534303</v>
      </c>
      <c r="F16" s="48">
        <v>99054727827.669998</v>
      </c>
      <c r="G16" s="48"/>
    </row>
    <row r="17" spans="1:7" ht="15.75" customHeight="1">
      <c r="A17" s="3"/>
      <c r="B17" s="50"/>
      <c r="C17" s="50"/>
      <c r="D17" s="52"/>
      <c r="E17" s="52"/>
      <c r="F17" s="2"/>
      <c r="G17" s="2"/>
    </row>
    <row r="18" spans="1:7" ht="15.75" customHeight="1">
      <c r="A18" s="3" t="s">
        <v>60</v>
      </c>
      <c r="B18" s="9">
        <f>SUM(B14:B16)</f>
        <v>202444458428.95001</v>
      </c>
      <c r="C18" s="9">
        <f t="shared" ref="C18" si="3">SUM(C14:C16)</f>
        <v>164394397817.89999</v>
      </c>
      <c r="D18" s="49">
        <f>B18/$B$18</f>
        <v>1</v>
      </c>
      <c r="E18" s="49">
        <f>C18/$C$18</f>
        <v>1</v>
      </c>
      <c r="F18" s="9">
        <f t="shared" ref="F18:G18" si="4">F16+F14</f>
        <v>170802771485.66998</v>
      </c>
      <c r="G18" s="9">
        <f t="shared" si="4"/>
        <v>37319452258.699997</v>
      </c>
    </row>
    <row r="19" spans="1:7" ht="15.75" customHeight="1"/>
    <row r="20" spans="1:7" ht="15.75" customHeight="1">
      <c r="A20" s="21" t="s">
        <v>12</v>
      </c>
      <c r="G20" s="53" t="s">
        <v>61</v>
      </c>
    </row>
    <row r="21" spans="1:7" ht="15.75" customHeight="1">
      <c r="A21" s="22" t="s">
        <v>13</v>
      </c>
    </row>
    <row r="22" spans="1:7" ht="15.75" customHeight="1">
      <c r="A22" s="23" t="s">
        <v>14</v>
      </c>
    </row>
    <row r="23" spans="1:7" ht="15.75" customHeight="1">
      <c r="A23" s="24" t="s">
        <v>15</v>
      </c>
    </row>
    <row r="24" spans="1:7" ht="15.75" customHeight="1">
      <c r="A24" s="25" t="s">
        <v>16</v>
      </c>
    </row>
    <row r="25" spans="1:7" ht="15.75" customHeight="1">
      <c r="A25" s="26" t="s">
        <v>17</v>
      </c>
    </row>
    <row r="26" spans="1:7" ht="15.75" customHeight="1"/>
    <row r="27" spans="1:7" ht="15.75" customHeight="1"/>
    <row r="28" spans="1:7" ht="15.75" customHeight="1"/>
    <row r="29" spans="1:7" ht="15.75" customHeight="1">
      <c r="A29" s="30" t="s">
        <v>48</v>
      </c>
      <c r="B29" s="30" t="s">
        <v>62</v>
      </c>
      <c r="C29" s="30" t="s">
        <v>62</v>
      </c>
    </row>
    <row r="30" spans="1:7" ht="15.75" customHeight="1">
      <c r="A30" s="2" t="s">
        <v>52</v>
      </c>
      <c r="B30" s="54">
        <f t="shared" ref="B30:C30" si="5">B8</f>
        <v>32767326765.799999</v>
      </c>
      <c r="C30" s="54">
        <f t="shared" si="5"/>
        <v>33611814479.200001</v>
      </c>
    </row>
    <row r="31" spans="1:7" ht="15.75" customHeight="1">
      <c r="A31" s="2" t="s">
        <v>53</v>
      </c>
      <c r="B31" s="54">
        <f t="shared" ref="B31:C31" si="6">B9</f>
        <v>31959378137.700001</v>
      </c>
      <c r="C31" s="54">
        <f t="shared" si="6"/>
        <v>26537098138</v>
      </c>
      <c r="D31" s="55"/>
    </row>
    <row r="32" spans="1:7" ht="15.75" hidden="1" customHeight="1">
      <c r="A32" s="2" t="s">
        <v>63</v>
      </c>
      <c r="B32" s="54">
        <f t="shared" ref="B32:C32" si="7">B10</f>
        <v>3126504622</v>
      </c>
      <c r="C32" s="54">
        <f t="shared" si="7"/>
        <v>5184754515.1000004</v>
      </c>
    </row>
    <row r="33" spans="1:4" ht="15.75" hidden="1" customHeight="1">
      <c r="A33" s="2" t="s">
        <v>64</v>
      </c>
      <c r="B33" s="54">
        <f t="shared" ref="B33:C33" si="8">B11</f>
        <v>0</v>
      </c>
      <c r="C33" s="54">
        <f t="shared" si="8"/>
        <v>0</v>
      </c>
    </row>
    <row r="34" spans="1:4" ht="15.75" customHeight="1">
      <c r="A34" s="2" t="s">
        <v>56</v>
      </c>
      <c r="B34" s="54">
        <f t="shared" ref="B34:C34" si="9">B12</f>
        <v>0</v>
      </c>
      <c r="C34" s="54">
        <f t="shared" si="9"/>
        <v>0</v>
      </c>
    </row>
    <row r="35" spans="1:4" ht="15.75" hidden="1" customHeight="1">
      <c r="A35" s="2" t="s">
        <v>65</v>
      </c>
      <c r="B35" s="54">
        <f t="shared" ref="B35:C35" si="10">B13</f>
        <v>11761696695.450001</v>
      </c>
      <c r="C35" s="54">
        <f t="shared" si="10"/>
        <v>1550504622</v>
      </c>
    </row>
    <row r="36" spans="1:4" ht="15.75" customHeight="1">
      <c r="A36" s="2" t="s">
        <v>66</v>
      </c>
      <c r="B36" s="54">
        <f t="shared" ref="B36:C36" si="11">B16</f>
        <v>122829552208</v>
      </c>
      <c r="C36" s="54">
        <f t="shared" si="11"/>
        <v>97510226063.600006</v>
      </c>
      <c r="D36" s="55"/>
    </row>
    <row r="37" spans="1:4" ht="15.75" customHeight="1">
      <c r="A37" s="3" t="s">
        <v>67</v>
      </c>
      <c r="B37" s="56" t="str">
        <f t="shared" ref="B37:C37" si="12">IF((SUM(B30:B36))=B18, "Complete", "Incomplete - Recheck")</f>
        <v>Complete</v>
      </c>
      <c r="C37" s="56" t="str">
        <f t="shared" si="12"/>
        <v>Complete</v>
      </c>
    </row>
    <row r="38" spans="1:4" ht="15.75" customHeight="1"/>
    <row r="39" spans="1:4" ht="15.75" customHeight="1"/>
    <row r="40" spans="1:4" ht="15.75" customHeight="1"/>
    <row r="41" spans="1:4" ht="15.75" customHeight="1"/>
    <row r="42" spans="1:4" ht="15.75" customHeight="1"/>
    <row r="43" spans="1:4" ht="15.75" customHeight="1"/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0"/>
  <sheetViews>
    <sheetView topLeftCell="A58" workbookViewId="0">
      <selection activeCell="A67" sqref="A67"/>
    </sheetView>
  </sheetViews>
  <sheetFormatPr defaultColWidth="14.42578125" defaultRowHeight="15" customHeight="1"/>
  <cols>
    <col min="1" max="1" width="51.140625" customWidth="1"/>
    <col min="2" max="2" width="17.85546875" customWidth="1"/>
    <col min="3" max="3" width="18.42578125" customWidth="1"/>
    <col min="4" max="4" width="19.85546875" customWidth="1"/>
    <col min="5" max="5" width="19.42578125" customWidth="1"/>
    <col min="6" max="8" width="27.42578125" customWidth="1"/>
  </cols>
  <sheetData>
    <row r="1" spans="1:26" ht="15.75" customHeight="1">
      <c r="A1" s="20" t="str">
        <f>Grants!A1</f>
        <v xml:space="preserve"> Sokoto State Revised Budget 2020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customHeight="1">
      <c r="A2" s="20" t="str">
        <f>Grants!A2</f>
        <v>Budget Title:  Budget of Sustained Socio-Economic Development and Inclusiveness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 customHeight="1">
      <c r="A4" s="57" t="s">
        <v>68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customHeight="1">
      <c r="A5" s="57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2.25" customHeight="1">
      <c r="A6" s="58" t="s">
        <v>69</v>
      </c>
      <c r="B6" s="59" t="s">
        <v>70</v>
      </c>
      <c r="C6" s="59" t="s">
        <v>71</v>
      </c>
      <c r="D6" s="58" t="s">
        <v>72</v>
      </c>
      <c r="E6" s="58" t="s">
        <v>73</v>
      </c>
      <c r="F6" s="58" t="s">
        <v>30</v>
      </c>
      <c r="G6" s="58" t="s">
        <v>74</v>
      </c>
      <c r="H6" s="58" t="s">
        <v>75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>
      <c r="A7" s="60" t="s">
        <v>76</v>
      </c>
      <c r="B7" s="61">
        <f>'Expenditure  Page '!B18</f>
        <v>202444458428.95001</v>
      </c>
      <c r="C7" s="61">
        <f>'Expenditure  Page '!C18</f>
        <v>164394397817.89999</v>
      </c>
      <c r="D7" s="62">
        <f t="shared" ref="D7:E7" si="0">B7/1000000000</f>
        <v>202.44445842895001</v>
      </c>
      <c r="E7" s="62">
        <f t="shared" si="0"/>
        <v>164.3943978179</v>
      </c>
      <c r="F7" s="61">
        <f>'Expenditure  Page '!G18</f>
        <v>37319452258.699997</v>
      </c>
      <c r="G7" s="61">
        <f>'Expenditure  Page '!F18</f>
        <v>170802771485.66998</v>
      </c>
      <c r="H7" s="63">
        <f t="shared" ref="H7:H10" si="1">F7/G7</f>
        <v>0.21849441864490488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>
      <c r="A8" s="64" t="s">
        <v>77</v>
      </c>
      <c r="B8" s="65">
        <f>'Revenue and Financing Page '!C17</f>
        <v>135039981695.62</v>
      </c>
      <c r="C8" s="65">
        <f>'Revenue and Financing Page '!D17</f>
        <v>0</v>
      </c>
      <c r="D8" s="66">
        <f t="shared" ref="D8:E8" si="2">B8/1000000000</f>
        <v>135.03998169561999</v>
      </c>
      <c r="E8" s="66">
        <f t="shared" si="2"/>
        <v>0</v>
      </c>
      <c r="F8" s="61">
        <f>'Revenue and Financing Page '!H17</f>
        <v>87494955886.070007</v>
      </c>
      <c r="G8" s="61">
        <f>'Revenue and Financing Page '!G17</f>
        <v>141482771486</v>
      </c>
      <c r="H8" s="63">
        <f t="shared" si="1"/>
        <v>0.61841420667058256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5.75" customHeight="1">
      <c r="A9" s="64" t="s">
        <v>78</v>
      </c>
      <c r="B9" s="66">
        <f t="shared" ref="B9:C9" si="3">-(B8-B7)</f>
        <v>67404476733.330017</v>
      </c>
      <c r="C9" s="66">
        <f t="shared" si="3"/>
        <v>164394397817.89999</v>
      </c>
      <c r="D9" s="66">
        <f t="shared" ref="D9:E9" si="4">B9/1000000000</f>
        <v>67.404476733330014</v>
      </c>
      <c r="E9" s="66">
        <f t="shared" si="4"/>
        <v>164.3943978179</v>
      </c>
      <c r="F9" s="66">
        <f t="shared" ref="F9:G9" si="5">-(F8-F7)</f>
        <v>-50175503627.37001</v>
      </c>
      <c r="G9" s="66">
        <f t="shared" si="5"/>
        <v>29319999999.669983</v>
      </c>
      <c r="H9" s="63">
        <f t="shared" si="1"/>
        <v>-1.711306399315647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>
      <c r="A10" s="64" t="s">
        <v>44</v>
      </c>
      <c r="B10" s="67">
        <f>'Revenue and Financing Page '!C23</f>
        <v>67404476733.400002</v>
      </c>
      <c r="C10" s="67">
        <f>'Revenue and Financing Page '!D23</f>
        <v>0</v>
      </c>
      <c r="D10" s="66">
        <f t="shared" ref="D10:E10" si="6">B10/1000000000</f>
        <v>67.404476733400003</v>
      </c>
      <c r="E10" s="66">
        <f t="shared" si="6"/>
        <v>0</v>
      </c>
      <c r="F10" s="61">
        <f>'Revenue and Financing Page '!H23</f>
        <v>0</v>
      </c>
      <c r="G10" s="61">
        <f>'Revenue and Financing Page '!G23</f>
        <v>29320000000</v>
      </c>
      <c r="H10" s="63">
        <f t="shared" si="1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>
      <c r="A11" s="64" t="s">
        <v>79</v>
      </c>
      <c r="B11" s="68">
        <f t="shared" ref="B11:C11" si="7">B9-B10</f>
        <v>-6.998443603515625E-2</v>
      </c>
      <c r="C11" s="68">
        <f t="shared" si="7"/>
        <v>164394397817.89999</v>
      </c>
      <c r="D11" s="66">
        <f t="shared" ref="D11:E11" si="8">B11/1000000000</f>
        <v>-6.9984436035156251E-11</v>
      </c>
      <c r="E11" s="66">
        <f t="shared" si="8"/>
        <v>164.3943978179</v>
      </c>
      <c r="F11" s="66">
        <f t="shared" ref="F11:G11" si="9">F9-F10</f>
        <v>-50175503627.37001</v>
      </c>
      <c r="G11" s="66">
        <f t="shared" si="9"/>
        <v>-0.33001708984375</v>
      </c>
      <c r="H11" s="6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>
      <c r="A13" s="21" t="s">
        <v>12</v>
      </c>
      <c r="B13" s="11"/>
      <c r="C13" s="11"/>
      <c r="D13" s="11"/>
      <c r="E13" s="11"/>
      <c r="F13" s="69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>
      <c r="A14" s="22" t="s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>
      <c r="A15" s="23" t="s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>
      <c r="A16" s="24" t="s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>
      <c r="A17" s="25" t="s">
        <v>16</v>
      </c>
      <c r="B17" s="11"/>
      <c r="C17" s="11"/>
      <c r="D17" s="11"/>
      <c r="E17" s="11"/>
      <c r="F17" s="11"/>
      <c r="G17" s="11"/>
      <c r="H17" s="11"/>
      <c r="I17" s="11"/>
      <c r="J17" s="7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>
      <c r="A18" s="26" t="s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F1000"/>
  <sheetViews>
    <sheetView topLeftCell="L3" workbookViewId="0">
      <selection activeCell="P3" sqref="P3"/>
    </sheetView>
  </sheetViews>
  <sheetFormatPr defaultColWidth="14.42578125" defaultRowHeight="15" customHeight="1"/>
  <cols>
    <col min="1" max="1" width="61" customWidth="1"/>
    <col min="2" max="3" width="30.42578125" customWidth="1"/>
    <col min="4" max="4" width="26.7109375" customWidth="1"/>
    <col min="5" max="5" width="24.28515625" customWidth="1"/>
    <col min="6" max="6" width="23" customWidth="1"/>
    <col min="7" max="7" width="20.5703125" customWidth="1"/>
    <col min="8" max="8" width="19.28515625" customWidth="1"/>
    <col min="9" max="9" width="19.5703125" customWidth="1"/>
    <col min="10" max="10" width="18" customWidth="1"/>
    <col min="11" max="11" width="18.42578125" customWidth="1"/>
    <col min="12" max="14" width="30.7109375" customWidth="1"/>
    <col min="15" max="15" width="28.42578125" customWidth="1"/>
  </cols>
  <sheetData>
    <row r="1" spans="1:32" ht="15.75" customHeight="1">
      <c r="A1" s="20" t="str">
        <f>Grants!A1</f>
        <v xml:space="preserve"> Sokoto State Revised Budget 2020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5.75" customHeight="1">
      <c r="A2" s="20" t="str">
        <f>Grants!A2</f>
        <v>Budget Title:  Budget of Sustained Socio-Economic Development and Inclusiveness</v>
      </c>
      <c r="B2" s="71"/>
      <c r="C2" s="71"/>
      <c r="D2" s="27"/>
      <c r="E2" s="27"/>
      <c r="F2" s="27"/>
      <c r="G2" s="27"/>
      <c r="H2" s="72"/>
      <c r="I2" s="72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15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</row>
    <row r="4" spans="1:32" ht="15.75" customHeight="1">
      <c r="B4" s="133" t="s">
        <v>80</v>
      </c>
      <c r="C4" s="134"/>
      <c r="D4" s="134"/>
      <c r="E4" s="134"/>
      <c r="F4" s="134"/>
      <c r="G4" s="134"/>
      <c r="H4" s="134"/>
      <c r="I4" s="134"/>
      <c r="J4" s="135"/>
      <c r="K4" s="73"/>
      <c r="L4" s="73"/>
      <c r="M4" s="73"/>
      <c r="N4" s="28" t="s">
        <v>29</v>
      </c>
      <c r="O4" s="28" t="s">
        <v>30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</row>
    <row r="5" spans="1:32" ht="35.25" customHeight="1">
      <c r="A5" s="74" t="s">
        <v>81</v>
      </c>
      <c r="B5" s="75" t="s">
        <v>82</v>
      </c>
      <c r="C5" s="75" t="s">
        <v>83</v>
      </c>
      <c r="D5" s="75" t="s">
        <v>84</v>
      </c>
      <c r="E5" s="75" t="s">
        <v>85</v>
      </c>
      <c r="F5" s="75" t="s">
        <v>86</v>
      </c>
      <c r="G5" s="75" t="s">
        <v>87</v>
      </c>
      <c r="H5" s="75" t="s">
        <v>88</v>
      </c>
      <c r="I5" s="75" t="s">
        <v>89</v>
      </c>
      <c r="J5" s="75" t="s">
        <v>90</v>
      </c>
      <c r="K5" s="75" t="s">
        <v>91</v>
      </c>
      <c r="L5" s="75" t="s">
        <v>92</v>
      </c>
      <c r="M5" s="75" t="s">
        <v>93</v>
      </c>
      <c r="N5" s="75" t="s">
        <v>94</v>
      </c>
      <c r="O5" s="75" t="s">
        <v>94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</row>
    <row r="6" spans="1:32" ht="14.25">
      <c r="A6" s="46" t="s">
        <v>141</v>
      </c>
      <c r="B6" s="46">
        <v>6296561780.2200003</v>
      </c>
      <c r="C6" s="76">
        <v>6578140820.2200003</v>
      </c>
      <c r="D6" s="76">
        <v>2186608900</v>
      </c>
      <c r="E6" s="76">
        <v>1946608720</v>
      </c>
      <c r="F6" s="77">
        <f t="shared" ref="F6:G6" si="0">B6+D6</f>
        <v>8483170680.2200003</v>
      </c>
      <c r="G6" s="77">
        <f t="shared" si="0"/>
        <v>8524749540.2200003</v>
      </c>
      <c r="H6" s="46">
        <v>18220182807.299999</v>
      </c>
      <c r="I6" s="76">
        <v>15595682807.299999</v>
      </c>
      <c r="J6" s="77">
        <f t="shared" ref="J6:K6" si="1">SUM(F6+H6)</f>
        <v>26703353487.52</v>
      </c>
      <c r="K6" s="77">
        <f t="shared" si="1"/>
        <v>24120432347.52</v>
      </c>
      <c r="L6" s="47">
        <f t="shared" ref="L6:L34" si="2">(J6/$J$34)</f>
        <v>0.13190459099127091</v>
      </c>
      <c r="M6" s="47">
        <f t="shared" ref="M6:M34" si="3">(K6/$K$34)</f>
        <v>0.14672295812803945</v>
      </c>
      <c r="N6" s="48">
        <v>26852641493</v>
      </c>
      <c r="O6" s="48">
        <v>10929921329.799999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14.25">
      <c r="A7" s="46" t="s">
        <v>142</v>
      </c>
      <c r="B7" s="46">
        <v>6565311232.7200003</v>
      </c>
      <c r="C7" s="76">
        <v>6352311231.7299995</v>
      </c>
      <c r="D7" s="46">
        <v>2591608900</v>
      </c>
      <c r="E7" s="76">
        <v>307800000</v>
      </c>
      <c r="F7" s="77">
        <f t="shared" ref="F7:G7" si="4">B7+D7</f>
        <v>9156920132.7200012</v>
      </c>
      <c r="G7" s="77">
        <f t="shared" si="4"/>
        <v>6660111231.7299995</v>
      </c>
      <c r="H7" s="46">
        <v>7703848732</v>
      </c>
      <c r="I7" s="76">
        <v>4138484732</v>
      </c>
      <c r="J7" s="77">
        <f t="shared" ref="J7:K7" si="5">SUM(F7+H7)</f>
        <v>16860768864.720001</v>
      </c>
      <c r="K7" s="77">
        <f t="shared" si="5"/>
        <v>10798595963.73</v>
      </c>
      <c r="L7" s="47">
        <f t="shared" si="2"/>
        <v>8.3285899725615176E-2</v>
      </c>
      <c r="M7" s="47">
        <f t="shared" si="3"/>
        <v>6.5687128679966497E-2</v>
      </c>
      <c r="N7" s="48">
        <v>16206311646</v>
      </c>
      <c r="O7" s="48">
        <v>6953401523.9799995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</row>
    <row r="8" spans="1:32" ht="17.25" customHeight="1">
      <c r="A8" s="46" t="s">
        <v>143</v>
      </c>
      <c r="B8" s="46">
        <v>864100648</v>
      </c>
      <c r="C8" s="76">
        <v>864200148</v>
      </c>
      <c r="D8" s="46">
        <v>425080000</v>
      </c>
      <c r="E8" s="76">
        <v>456100648</v>
      </c>
      <c r="F8" s="77">
        <f t="shared" ref="F8:G8" si="6">B8+D8</f>
        <v>1289180648</v>
      </c>
      <c r="G8" s="77">
        <f t="shared" si="6"/>
        <v>1320300796</v>
      </c>
      <c r="H8" s="46">
        <v>740000000</v>
      </c>
      <c r="I8" s="76">
        <v>780000000</v>
      </c>
      <c r="J8" s="77">
        <f t="shared" ref="J8:K8" si="7">SUM(F8+H8)</f>
        <v>2029180648</v>
      </c>
      <c r="K8" s="77">
        <f t="shared" si="7"/>
        <v>2100300796</v>
      </c>
      <c r="L8" s="47">
        <f t="shared" si="2"/>
        <v>1.0023394385537909E-2</v>
      </c>
      <c r="M8" s="47">
        <f t="shared" si="3"/>
        <v>1.2775987648475148E-2</v>
      </c>
      <c r="N8" s="48">
        <v>10001838296</v>
      </c>
      <c r="O8" s="48">
        <v>1037611959.5700001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2" ht="16.5" customHeight="1">
      <c r="A9" s="46" t="s">
        <v>144</v>
      </c>
      <c r="B9" s="46">
        <v>455815554</v>
      </c>
      <c r="C9" s="76">
        <v>663816154</v>
      </c>
      <c r="D9" s="46">
        <v>564100648</v>
      </c>
      <c r="E9" s="76">
        <v>31815500</v>
      </c>
      <c r="F9" s="77">
        <f t="shared" ref="F9:G9" si="8">B9+D9</f>
        <v>1019916202</v>
      </c>
      <c r="G9" s="77">
        <f t="shared" si="8"/>
        <v>695631654</v>
      </c>
      <c r="H9" s="46">
        <v>7330000000</v>
      </c>
      <c r="I9" s="76">
        <v>4730000000</v>
      </c>
      <c r="J9" s="77">
        <f t="shared" ref="J9:K9" si="9">SUM(F9+H9)</f>
        <v>8349916202</v>
      </c>
      <c r="K9" s="77">
        <f t="shared" si="9"/>
        <v>5425631654</v>
      </c>
      <c r="L9" s="47">
        <f t="shared" si="2"/>
        <v>4.1245466864337457E-2</v>
      </c>
      <c r="M9" s="47">
        <f t="shared" si="3"/>
        <v>3.300375028600417E-2</v>
      </c>
      <c r="N9" s="48">
        <v>6098752047</v>
      </c>
      <c r="O9" s="48">
        <v>3225531244.3400002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</row>
    <row r="10" spans="1:32" ht="14.25">
      <c r="A10" s="46" t="s">
        <v>145</v>
      </c>
      <c r="B10" s="46">
        <v>564760530.40999997</v>
      </c>
      <c r="C10" s="76">
        <v>560760530.11000001</v>
      </c>
      <c r="D10" s="46">
        <v>318155000</v>
      </c>
      <c r="E10" s="76">
        <v>198500000</v>
      </c>
      <c r="F10" s="77">
        <f t="shared" ref="F10:G10" si="10">B10+D10</f>
        <v>882915530.40999997</v>
      </c>
      <c r="G10" s="77">
        <f t="shared" si="10"/>
        <v>759260530.11000001</v>
      </c>
      <c r="H10" s="46">
        <v>6955839158.6700001</v>
      </c>
      <c r="I10" s="76">
        <v>10551350233</v>
      </c>
      <c r="J10" s="77">
        <f t="shared" ref="J10:K10" si="11">SUM(F10+H10)</f>
        <v>7838754689.0799999</v>
      </c>
      <c r="K10" s="77">
        <f t="shared" si="11"/>
        <v>11310610763.110001</v>
      </c>
      <c r="L10" s="47">
        <f t="shared" si="2"/>
        <v>3.8720519938712436E-2</v>
      </c>
      <c r="M10" s="47">
        <f t="shared" si="3"/>
        <v>6.8801680064784126E-2</v>
      </c>
      <c r="N10" s="48">
        <v>7810540896.6700001</v>
      </c>
      <c r="O10" s="48">
        <v>3855427981.2800002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ht="14.25">
      <c r="A11" s="46" t="s">
        <v>146</v>
      </c>
      <c r="B11" s="46">
        <v>8254721983.2200003</v>
      </c>
      <c r="C11" s="76">
        <v>8778676303.2999992</v>
      </c>
      <c r="D11" s="46">
        <v>198500000</v>
      </c>
      <c r="E11" s="76">
        <v>1781000000</v>
      </c>
      <c r="F11" s="77">
        <f t="shared" ref="F11:G11" si="12">B11+D11</f>
        <v>8453221983.2200003</v>
      </c>
      <c r="G11" s="77">
        <f t="shared" si="12"/>
        <v>10559676303.299999</v>
      </c>
      <c r="H11" s="46">
        <v>12579197014.799999</v>
      </c>
      <c r="I11" s="76">
        <v>12616020637.4</v>
      </c>
      <c r="J11" s="77">
        <f t="shared" ref="J11:K11" si="13">SUM(F11+H11)</f>
        <v>21032418998.02</v>
      </c>
      <c r="K11" s="77">
        <f t="shared" si="13"/>
        <v>23175696940.699997</v>
      </c>
      <c r="L11" s="47">
        <f t="shared" si="2"/>
        <v>0.10389229303306194</v>
      </c>
      <c r="M11" s="47">
        <f t="shared" si="3"/>
        <v>0.14097619656341187</v>
      </c>
      <c r="N11" s="48">
        <v>18647266764</v>
      </c>
      <c r="O11" s="48">
        <v>16493687715.6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ht="14.25">
      <c r="A12" s="46" t="s">
        <v>147</v>
      </c>
      <c r="B12" s="46">
        <v>527574714</v>
      </c>
      <c r="C12" s="76">
        <v>438299254</v>
      </c>
      <c r="D12" s="46">
        <v>2166000000</v>
      </c>
      <c r="E12" s="76">
        <v>59350000</v>
      </c>
      <c r="F12" s="77">
        <f t="shared" ref="F12:G12" si="14">B12+D12</f>
        <v>2693574714</v>
      </c>
      <c r="G12" s="77">
        <f t="shared" si="14"/>
        <v>497649254</v>
      </c>
      <c r="H12" s="46">
        <v>3782375000</v>
      </c>
      <c r="I12" s="76">
        <v>3692375000</v>
      </c>
      <c r="J12" s="77">
        <f t="shared" ref="J12:K12" si="15">SUM(F12+H12)</f>
        <v>6475949714</v>
      </c>
      <c r="K12" s="77">
        <f t="shared" si="15"/>
        <v>4190024254</v>
      </c>
      <c r="L12" s="47">
        <f t="shared" si="2"/>
        <v>3.1988772447791164E-2</v>
      </c>
      <c r="M12" s="47">
        <f t="shared" si="3"/>
        <v>2.5487634065494726E-2</v>
      </c>
      <c r="N12" s="48">
        <v>2962836537</v>
      </c>
      <c r="O12" s="48">
        <v>641022614.04999995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ht="14.25">
      <c r="A13" s="46" t="s">
        <v>148</v>
      </c>
      <c r="B13" s="46">
        <v>391147359</v>
      </c>
      <c r="C13" s="76">
        <v>461702224.79000002</v>
      </c>
      <c r="D13" s="46">
        <v>84074540</v>
      </c>
      <c r="E13" s="76">
        <v>103000000</v>
      </c>
      <c r="F13" s="77">
        <f t="shared" ref="F13:G13" si="16">B13+D13</f>
        <v>475221899</v>
      </c>
      <c r="G13" s="77">
        <f t="shared" si="16"/>
        <v>564702224.78999996</v>
      </c>
      <c r="H13" s="46">
        <v>8504860000</v>
      </c>
      <c r="I13" s="76">
        <v>4904860000</v>
      </c>
      <c r="J13" s="77">
        <f t="shared" ref="J13:K13" si="17">SUM(F13+H13)</f>
        <v>8980081899</v>
      </c>
      <c r="K13" s="77">
        <f t="shared" si="17"/>
        <v>5469562224.79</v>
      </c>
      <c r="L13" s="47">
        <f t="shared" si="2"/>
        <v>4.4358250004416164E-2</v>
      </c>
      <c r="M13" s="47">
        <f t="shared" si="3"/>
        <v>3.3270976976044191E-2</v>
      </c>
      <c r="N13" s="48">
        <v>8939007359</v>
      </c>
      <c r="O13" s="48">
        <v>850077878.17999995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</row>
    <row r="14" spans="1:32" ht="14.25">
      <c r="A14" s="46" t="s">
        <v>149</v>
      </c>
      <c r="B14" s="46">
        <v>126831566</v>
      </c>
      <c r="C14" s="76">
        <v>76637658</v>
      </c>
      <c r="D14" s="46">
        <v>93000000</v>
      </c>
      <c r="E14" s="76">
        <v>1375722670.74</v>
      </c>
      <c r="F14" s="77">
        <f t="shared" ref="F14:G14" si="18">B14+D14</f>
        <v>219831566</v>
      </c>
      <c r="G14" s="77">
        <f t="shared" si="18"/>
        <v>1452360328.74</v>
      </c>
      <c r="H14" s="46">
        <v>3544000000</v>
      </c>
      <c r="I14" s="76">
        <v>2048850000</v>
      </c>
      <c r="J14" s="77">
        <f t="shared" ref="J14:K14" si="19">SUM(F14+H14)</f>
        <v>3763831566</v>
      </c>
      <c r="K14" s="77">
        <f t="shared" si="19"/>
        <v>3501210328.7399998</v>
      </c>
      <c r="L14" s="47">
        <f t="shared" si="2"/>
        <v>1.8591921928655587E-2</v>
      </c>
      <c r="M14" s="47">
        <f t="shared" si="3"/>
        <v>2.1297625559103892E-2</v>
      </c>
      <c r="N14" s="48">
        <v>4451831566</v>
      </c>
      <c r="O14" s="48">
        <v>860762179.14999998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14.25">
      <c r="A15" s="46" t="s">
        <v>150</v>
      </c>
      <c r="B15" s="46">
        <v>956936140.89999998</v>
      </c>
      <c r="C15" s="76">
        <v>884936141</v>
      </c>
      <c r="D15" s="46">
        <v>1776000000</v>
      </c>
      <c r="E15" s="76">
        <v>1206000000</v>
      </c>
      <c r="F15" s="77">
        <f t="shared" ref="F15:G15" si="20">B15+D15</f>
        <v>2732936140.9000001</v>
      </c>
      <c r="G15" s="77">
        <f t="shared" si="20"/>
        <v>2090936141</v>
      </c>
      <c r="H15" s="46">
        <v>2257000000</v>
      </c>
      <c r="I15" s="76">
        <v>2292000000</v>
      </c>
      <c r="J15" s="77">
        <f t="shared" ref="J15:K15" si="21">SUM(F15+H15)</f>
        <v>4989936140.8999996</v>
      </c>
      <c r="K15" s="77">
        <f t="shared" si="21"/>
        <v>4382936141</v>
      </c>
      <c r="L15" s="47">
        <f t="shared" si="2"/>
        <v>2.4648420508142827E-2</v>
      </c>
      <c r="M15" s="47">
        <f t="shared" si="3"/>
        <v>2.6661104022869364E-2</v>
      </c>
      <c r="N15" s="48">
        <v>4422924976</v>
      </c>
      <c r="O15" s="48">
        <v>1108582258.95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</row>
    <row r="16" spans="1:32" ht="15.75" customHeight="1">
      <c r="A16" s="46" t="s">
        <v>151</v>
      </c>
      <c r="B16" s="46">
        <v>101934840.7</v>
      </c>
      <c r="C16" s="76">
        <v>101934841.7</v>
      </c>
      <c r="D16" s="46">
        <v>1884000000</v>
      </c>
      <c r="E16" s="76">
        <v>518260000</v>
      </c>
      <c r="F16" s="77">
        <f t="shared" ref="F16:G16" si="22">B16+D16</f>
        <v>1985934840.7</v>
      </c>
      <c r="G16" s="77">
        <f t="shared" si="22"/>
        <v>620194841.70000005</v>
      </c>
      <c r="H16" s="46">
        <v>2540090000</v>
      </c>
      <c r="I16" s="76">
        <v>2140090000</v>
      </c>
      <c r="J16" s="77">
        <f t="shared" ref="J16:K16" si="23">SUM(F16+H16)</f>
        <v>4526024840.6999998</v>
      </c>
      <c r="K16" s="77">
        <f t="shared" si="23"/>
        <v>2760284841.6999998</v>
      </c>
      <c r="L16" s="47">
        <f t="shared" si="2"/>
        <v>2.2356871982684847E-2</v>
      </c>
      <c r="M16" s="47">
        <f t="shared" si="3"/>
        <v>1.6790625947957015E-2</v>
      </c>
      <c r="N16" s="48">
        <v>3072758037</v>
      </c>
      <c r="O16" s="48">
        <v>84462309.409999996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</row>
    <row r="17" spans="1:32" ht="14.25">
      <c r="A17" s="46" t="s">
        <v>152</v>
      </c>
      <c r="B17" s="46">
        <v>700582991.47000003</v>
      </c>
      <c r="C17" s="76">
        <v>897898241</v>
      </c>
      <c r="D17" s="46">
        <v>636260000</v>
      </c>
      <c r="E17" s="76">
        <v>1116900000</v>
      </c>
      <c r="F17" s="77">
        <f t="shared" ref="F17:G17" si="24">B17+D17</f>
        <v>1336842991.47</v>
      </c>
      <c r="G17" s="77">
        <f t="shared" si="24"/>
        <v>2014798241</v>
      </c>
      <c r="H17" s="46">
        <v>1671128299</v>
      </c>
      <c r="I17" s="76">
        <v>859128299</v>
      </c>
      <c r="J17" s="77">
        <f t="shared" ref="J17:K17" si="25">SUM(F17+H17)</f>
        <v>3007971290.4700003</v>
      </c>
      <c r="K17" s="77">
        <f t="shared" si="25"/>
        <v>2873926540</v>
      </c>
      <c r="L17" s="47">
        <f t="shared" si="2"/>
        <v>1.4858254524787E-2</v>
      </c>
      <c r="M17" s="47">
        <f t="shared" si="3"/>
        <v>1.7481900710408966E-2</v>
      </c>
      <c r="N17" s="48">
        <v>3463525142</v>
      </c>
      <c r="O17" s="48">
        <v>1114992348.6099999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</row>
    <row r="18" spans="1:32" ht="14.25">
      <c r="A18" s="46" t="s">
        <v>224</v>
      </c>
      <c r="B18" s="46">
        <v>150129559.19999999</v>
      </c>
      <c r="C18" s="76">
        <v>157129559</v>
      </c>
      <c r="D18" s="46">
        <v>926300000</v>
      </c>
      <c r="E18" s="76">
        <v>30924000</v>
      </c>
      <c r="F18" s="77">
        <f t="shared" ref="F18:G18" si="26">B18+D18</f>
        <v>1076429559.2</v>
      </c>
      <c r="G18" s="77">
        <f t="shared" si="26"/>
        <v>188053559</v>
      </c>
      <c r="H18" s="46">
        <v>7922798927</v>
      </c>
      <c r="I18" s="76">
        <v>4072798927</v>
      </c>
      <c r="J18" s="77">
        <f t="shared" ref="J18:K18" si="27">SUM(F18+H18)</f>
        <v>8999228486.2000008</v>
      </c>
      <c r="K18" s="77">
        <f t="shared" si="27"/>
        <v>4260852486</v>
      </c>
      <c r="L18" s="47">
        <f t="shared" si="2"/>
        <v>4.4452826992833559E-2</v>
      </c>
      <c r="M18" s="47">
        <f t="shared" si="3"/>
        <v>2.5918477408942823E-2</v>
      </c>
      <c r="N18" s="48">
        <v>6149476893</v>
      </c>
      <c r="O18" s="48">
        <v>1029698607.26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</row>
    <row r="19" spans="1:32" ht="14.25">
      <c r="A19" s="46" t="s">
        <v>153</v>
      </c>
      <c r="B19" s="46">
        <v>95205116</v>
      </c>
      <c r="C19" s="76">
        <v>95205116</v>
      </c>
      <c r="D19" s="46">
        <v>30924000</v>
      </c>
      <c r="E19" s="76">
        <v>935000000</v>
      </c>
      <c r="F19" s="77">
        <f t="shared" ref="F19:G19" si="28">B19+D19</f>
        <v>126129116</v>
      </c>
      <c r="G19" s="77">
        <f t="shared" si="28"/>
        <v>1030205116</v>
      </c>
      <c r="H19" s="46">
        <v>2010000000</v>
      </c>
      <c r="I19" s="76">
        <v>2771000000</v>
      </c>
      <c r="J19" s="77">
        <f t="shared" ref="J19:K19" si="29">SUM(F19+H19)</f>
        <v>2136129116</v>
      </c>
      <c r="K19" s="77">
        <f t="shared" si="29"/>
        <v>3801205116</v>
      </c>
      <c r="L19" s="47">
        <f t="shared" si="2"/>
        <v>1.0551679866059148E-2</v>
      </c>
      <c r="M19" s="47">
        <f t="shared" si="3"/>
        <v>2.3122473554181587E-2</v>
      </c>
      <c r="N19" s="48">
        <v>2170705116</v>
      </c>
      <c r="O19" s="48">
        <v>139038724.58000001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ht="14.25">
      <c r="A20" s="46" t="s">
        <v>154</v>
      </c>
      <c r="B20" s="46">
        <v>249945147.69999999</v>
      </c>
      <c r="C20" s="76">
        <v>641287054.5</v>
      </c>
      <c r="D20" s="46">
        <v>93500000</v>
      </c>
      <c r="E20" s="76">
        <v>141550000</v>
      </c>
      <c r="F20" s="77">
        <f t="shared" ref="F20:G20" si="30">B20+D20</f>
        <v>343445147.69999999</v>
      </c>
      <c r="G20" s="77">
        <f t="shared" si="30"/>
        <v>782837054.5</v>
      </c>
      <c r="H20" s="46">
        <v>2265300000</v>
      </c>
      <c r="I20" s="76">
        <v>1706300000</v>
      </c>
      <c r="J20" s="77">
        <f t="shared" ref="J20:K20" si="31">SUM(F20+H20)</f>
        <v>2608745147.6999998</v>
      </c>
      <c r="K20" s="77">
        <f t="shared" si="31"/>
        <v>2489137054.5</v>
      </c>
      <c r="L20" s="47">
        <f t="shared" si="2"/>
        <v>1.2886226513409682E-2</v>
      </c>
      <c r="M20" s="47">
        <f t="shared" si="3"/>
        <v>1.5141252302631518E-2</v>
      </c>
      <c r="N20" s="48">
        <v>2697238678</v>
      </c>
      <c r="O20" s="48">
        <v>625861709.11000001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2" ht="15.75" customHeight="1">
      <c r="A21" s="46" t="s">
        <v>155</v>
      </c>
      <c r="B21" s="46">
        <v>181927964</v>
      </c>
      <c r="C21" s="76">
        <v>252888655</v>
      </c>
      <c r="D21" s="46">
        <v>350891906.5</v>
      </c>
      <c r="E21" s="76">
        <v>120250000</v>
      </c>
      <c r="F21" s="77">
        <f t="shared" ref="F21:G21" si="32">B21+D21</f>
        <v>532819870.5</v>
      </c>
      <c r="G21" s="77">
        <f t="shared" si="32"/>
        <v>373138655</v>
      </c>
      <c r="H21" s="46">
        <v>12182136269</v>
      </c>
      <c r="I21" s="76">
        <v>9618136269.2999992</v>
      </c>
      <c r="J21" s="77">
        <f t="shared" ref="J21:K21" si="33">SUM(F21+H21)</f>
        <v>12714956139.5</v>
      </c>
      <c r="K21" s="77">
        <f t="shared" si="33"/>
        <v>9991274924.2999992</v>
      </c>
      <c r="L21" s="47">
        <f t="shared" si="2"/>
        <v>6.2807133562326908E-2</v>
      </c>
      <c r="M21" s="47">
        <f t="shared" si="3"/>
        <v>6.077624941555098E-2</v>
      </c>
      <c r="N21" s="48">
        <v>6069539042</v>
      </c>
      <c r="O21" s="48">
        <v>663480831.75999999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</row>
    <row r="22" spans="1:32" ht="15.75" customHeight="1">
      <c r="A22" s="46" t="s">
        <v>156</v>
      </c>
      <c r="B22" s="46">
        <v>68832504</v>
      </c>
      <c r="C22" s="76">
        <v>58832504</v>
      </c>
      <c r="D22" s="46">
        <v>54250000</v>
      </c>
      <c r="E22" s="76">
        <v>107000000</v>
      </c>
      <c r="F22" s="77">
        <f t="shared" ref="F22:G22" si="34">B22+D22</f>
        <v>123082504</v>
      </c>
      <c r="G22" s="77">
        <f t="shared" si="34"/>
        <v>165832504</v>
      </c>
      <c r="H22" s="46">
        <v>813000000</v>
      </c>
      <c r="I22" s="76">
        <v>623000000</v>
      </c>
      <c r="J22" s="77">
        <f t="shared" ref="J22:K22" si="35">SUM(F22+H22)</f>
        <v>936082504</v>
      </c>
      <c r="K22" s="77">
        <f t="shared" si="35"/>
        <v>788832504</v>
      </c>
      <c r="L22" s="47">
        <f t="shared" si="2"/>
        <v>4.6238978891512995E-3</v>
      </c>
      <c r="M22" s="47">
        <f t="shared" si="3"/>
        <v>4.7984147542168157E-3</v>
      </c>
      <c r="N22" s="48">
        <v>958397715</v>
      </c>
      <c r="O22" s="48">
        <v>90729819.890000001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1:32" ht="15.75" customHeight="1">
      <c r="A23" s="46" t="s">
        <v>157</v>
      </c>
      <c r="B23" s="46">
        <v>66585401</v>
      </c>
      <c r="C23" s="76">
        <v>78585401</v>
      </c>
      <c r="D23" s="46">
        <v>107000000</v>
      </c>
      <c r="E23" s="76">
        <v>676000000</v>
      </c>
      <c r="F23" s="77">
        <f t="shared" ref="F23:G23" si="36">B23+D23</f>
        <v>173585401</v>
      </c>
      <c r="G23" s="77">
        <f t="shared" si="36"/>
        <v>754585401</v>
      </c>
      <c r="H23" s="46">
        <v>611000000</v>
      </c>
      <c r="I23" s="76">
        <v>611000000</v>
      </c>
      <c r="J23" s="77">
        <f t="shared" ref="J23:K23" si="37">SUM(F23+H23)</f>
        <v>784585401</v>
      </c>
      <c r="K23" s="77">
        <f t="shared" si="37"/>
        <v>1365585401</v>
      </c>
      <c r="L23" s="47">
        <f t="shared" si="2"/>
        <v>3.8755587932052899E-3</v>
      </c>
      <c r="M23" s="47">
        <f t="shared" si="3"/>
        <v>8.3067636070704894E-3</v>
      </c>
      <c r="N23" s="48">
        <v>1377585401</v>
      </c>
      <c r="O23" s="48">
        <v>253964698.18000001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</row>
    <row r="24" spans="1:32" ht="15.75" customHeight="1">
      <c r="A24" s="46" t="s">
        <v>158</v>
      </c>
      <c r="B24" s="46">
        <v>966900000</v>
      </c>
      <c r="C24" s="76">
        <v>55360841</v>
      </c>
      <c r="D24" s="46">
        <v>879000000</v>
      </c>
      <c r="E24" s="76">
        <v>766900000</v>
      </c>
      <c r="F24" s="77">
        <f t="shared" ref="F24:G24" si="38">B24+D24</f>
        <v>1845900000</v>
      </c>
      <c r="G24" s="77">
        <f t="shared" si="38"/>
        <v>822260841</v>
      </c>
      <c r="H24" s="46">
        <v>2009500000</v>
      </c>
      <c r="I24" s="76">
        <v>811500000</v>
      </c>
      <c r="J24" s="77">
        <f t="shared" ref="J24:K24" si="39">SUM(F24+H24)</f>
        <v>3855400000</v>
      </c>
      <c r="K24" s="77">
        <f t="shared" si="39"/>
        <v>1633760841</v>
      </c>
      <c r="L24" s="47">
        <f t="shared" si="2"/>
        <v>1.9044235786543361E-2</v>
      </c>
      <c r="M24" s="47">
        <f t="shared" si="3"/>
        <v>9.9380566654693435E-3</v>
      </c>
      <c r="N24" s="48">
        <v>1209500000</v>
      </c>
      <c r="O24" s="48">
        <v>277964414.35000002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1:32" ht="15.75" customHeight="1">
      <c r="A25" s="46" t="s">
        <v>159</v>
      </c>
      <c r="B25" s="46">
        <v>49184212</v>
      </c>
      <c r="C25" s="76">
        <v>49684212</v>
      </c>
      <c r="D25" s="46">
        <v>29500000</v>
      </c>
      <c r="E25" s="76">
        <v>47800000</v>
      </c>
      <c r="F25" s="77">
        <f t="shared" ref="F25:G25" si="40">B25+D25</f>
        <v>78684212</v>
      </c>
      <c r="G25" s="77">
        <f t="shared" si="40"/>
        <v>97484212</v>
      </c>
      <c r="H25" s="46">
        <v>547000000</v>
      </c>
      <c r="I25" s="76">
        <v>547000000</v>
      </c>
      <c r="J25" s="77">
        <f t="shared" ref="J25:K25" si="41">SUM(F25+H25)</f>
        <v>625684212</v>
      </c>
      <c r="K25" s="77">
        <f t="shared" si="41"/>
        <v>644484212</v>
      </c>
      <c r="L25" s="47">
        <f t="shared" si="2"/>
        <v>3.0906462782708888E-3</v>
      </c>
      <c r="M25" s="47">
        <f t="shared" si="3"/>
        <v>3.9203538597093589E-3</v>
      </c>
      <c r="N25" s="48">
        <v>626184212</v>
      </c>
      <c r="O25" s="48">
        <v>36143966.469999999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ht="15.75" customHeight="1">
      <c r="A26" s="46" t="s">
        <v>160</v>
      </c>
      <c r="B26" s="46">
        <v>20523753</v>
      </c>
      <c r="C26" s="76">
        <v>20523753</v>
      </c>
      <c r="D26" s="46">
        <v>47800000</v>
      </c>
      <c r="E26" s="76">
        <v>50000000</v>
      </c>
      <c r="F26" s="77">
        <f t="shared" ref="F26:G26" si="42">B26+D26</f>
        <v>68323753</v>
      </c>
      <c r="G26" s="77">
        <f t="shared" si="42"/>
        <v>70523753</v>
      </c>
      <c r="H26" s="46">
        <v>1266500000</v>
      </c>
      <c r="I26" s="76">
        <v>766500000</v>
      </c>
      <c r="J26" s="77">
        <f t="shared" ref="J26:K26" si="43">SUM(F26+H26)</f>
        <v>1334823753</v>
      </c>
      <c r="K26" s="77">
        <f t="shared" si="43"/>
        <v>837023753</v>
      </c>
      <c r="L26" s="47">
        <f t="shared" si="2"/>
        <v>6.5935307064405035E-3</v>
      </c>
      <c r="M26" s="47">
        <f t="shared" si="3"/>
        <v>5.0915588615566623E-3</v>
      </c>
      <c r="N26" s="48">
        <v>1337023753</v>
      </c>
      <c r="O26" s="48">
        <v>25575000</v>
      </c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ht="17.25" customHeight="1">
      <c r="A27" s="46" t="s">
        <v>161</v>
      </c>
      <c r="B27" s="46">
        <v>359193934.5</v>
      </c>
      <c r="C27" s="76">
        <v>322594055.69999999</v>
      </c>
      <c r="D27" s="46">
        <v>50000000</v>
      </c>
      <c r="E27" s="76">
        <v>168550000</v>
      </c>
      <c r="F27" s="77">
        <f t="shared" ref="F27:G27" si="44">B27+D27</f>
        <v>409193934.5</v>
      </c>
      <c r="G27" s="77">
        <f t="shared" si="44"/>
        <v>491144055.69999999</v>
      </c>
      <c r="H27" s="46">
        <v>875000000</v>
      </c>
      <c r="I27" s="76">
        <v>480000000</v>
      </c>
      <c r="J27" s="77">
        <f t="shared" ref="J27:K27" si="45">SUM(F27+H27)</f>
        <v>1284193934.5</v>
      </c>
      <c r="K27" s="77">
        <f t="shared" si="45"/>
        <v>971144055.70000005</v>
      </c>
      <c r="L27" s="47">
        <f t="shared" si="2"/>
        <v>6.3434383161972358E-3</v>
      </c>
      <c r="M27" s="47">
        <f t="shared" si="3"/>
        <v>5.9074035891158424E-3</v>
      </c>
      <c r="N27" s="48">
        <v>1173982543</v>
      </c>
      <c r="O27" s="48">
        <v>374789814.49000001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1:32" ht="15.75" customHeight="1">
      <c r="A28" s="46" t="s">
        <v>162</v>
      </c>
      <c r="B28" s="46">
        <v>12123440152.299999</v>
      </c>
      <c r="C28" s="76">
        <v>369743457</v>
      </c>
      <c r="D28" s="46">
        <v>163450000</v>
      </c>
      <c r="E28" s="76">
        <v>196400000</v>
      </c>
      <c r="F28" s="77">
        <f t="shared" ref="F28:G28" si="46">B28+D28</f>
        <v>12286890152.299999</v>
      </c>
      <c r="G28" s="77">
        <f t="shared" si="46"/>
        <v>566143457</v>
      </c>
      <c r="H28" s="46">
        <v>0</v>
      </c>
      <c r="I28" s="76">
        <v>0</v>
      </c>
      <c r="J28" s="77">
        <f t="shared" ref="J28:K28" si="47">SUM(F28+H28)</f>
        <v>12286890152.299999</v>
      </c>
      <c r="K28" s="77">
        <f t="shared" si="47"/>
        <v>566143457</v>
      </c>
      <c r="L28" s="47">
        <f t="shared" si="2"/>
        <v>6.0692647492804605E-2</v>
      </c>
      <c r="M28" s="47">
        <f t="shared" si="3"/>
        <v>3.4438123471039338E-3</v>
      </c>
      <c r="N28" s="48">
        <v>7759246344</v>
      </c>
      <c r="O28" s="48">
        <v>5455766524.3699999</v>
      </c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2" ht="15.75" customHeight="1">
      <c r="A29" s="5"/>
      <c r="B29" s="76"/>
      <c r="C29" s="76"/>
      <c r="D29" s="46">
        <v>196400000</v>
      </c>
      <c r="E29" s="76"/>
      <c r="F29" s="77">
        <f t="shared" ref="F29:G29" si="48">B29+D29</f>
        <v>196400000</v>
      </c>
      <c r="G29" s="77">
        <f t="shared" si="48"/>
        <v>0</v>
      </c>
      <c r="H29" s="76"/>
      <c r="I29" s="76"/>
      <c r="J29" s="77">
        <f t="shared" ref="J29:K29" si="49">SUM(F29+H29)</f>
        <v>196400000</v>
      </c>
      <c r="K29" s="77">
        <f t="shared" si="49"/>
        <v>0</v>
      </c>
      <c r="L29" s="47">
        <f t="shared" si="2"/>
        <v>9.7014263331356447E-4</v>
      </c>
      <c r="M29" s="47">
        <f t="shared" si="3"/>
        <v>0</v>
      </c>
      <c r="N29" s="76"/>
      <c r="O29" s="76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1:32" ht="15.75" customHeight="1">
      <c r="A30" s="5"/>
      <c r="B30" s="76"/>
      <c r="C30" s="76"/>
      <c r="D30" s="76"/>
      <c r="E30" s="76"/>
      <c r="F30" s="77">
        <f t="shared" ref="F30:G30" si="50">B30+D30</f>
        <v>0</v>
      </c>
      <c r="G30" s="77">
        <f t="shared" si="50"/>
        <v>0</v>
      </c>
      <c r="H30" s="76"/>
      <c r="I30" s="76"/>
      <c r="J30" s="77">
        <f t="shared" ref="J30:K30" si="51">SUM(F30+H30)</f>
        <v>0</v>
      </c>
      <c r="K30" s="77">
        <f t="shared" si="51"/>
        <v>0</v>
      </c>
      <c r="L30" s="47">
        <f t="shared" si="2"/>
        <v>0</v>
      </c>
      <c r="M30" s="47">
        <f t="shared" si="3"/>
        <v>0</v>
      </c>
      <c r="N30" s="76"/>
      <c r="O30" s="76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1:32" ht="15.75" customHeight="1">
      <c r="A31" s="5"/>
      <c r="B31" s="76"/>
      <c r="C31" s="76"/>
      <c r="D31" s="76"/>
      <c r="E31" s="76"/>
      <c r="F31" s="77">
        <f t="shared" ref="F31:G31" si="52">B31+D31</f>
        <v>0</v>
      </c>
      <c r="G31" s="77">
        <f t="shared" si="52"/>
        <v>0</v>
      </c>
      <c r="H31" s="76"/>
      <c r="I31" s="76"/>
      <c r="J31" s="77">
        <f t="shared" ref="J31:K31" si="53">SUM(F31+H31)</f>
        <v>0</v>
      </c>
      <c r="K31" s="77">
        <f t="shared" si="53"/>
        <v>0</v>
      </c>
      <c r="L31" s="47">
        <f t="shared" si="2"/>
        <v>0</v>
      </c>
      <c r="M31" s="47">
        <f t="shared" si="3"/>
        <v>0</v>
      </c>
      <c r="N31" s="76"/>
      <c r="O31" s="7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1:32" ht="15.75" customHeight="1">
      <c r="A32" s="78" t="s">
        <v>95</v>
      </c>
      <c r="B32" s="79">
        <f t="shared" ref="B32:K32" si="54">SUM(B6:B31)</f>
        <v>40138147084.340004</v>
      </c>
      <c r="C32" s="79">
        <f t="shared" si="54"/>
        <v>28761148156.050003</v>
      </c>
      <c r="D32" s="79">
        <f t="shared" si="54"/>
        <v>15852403894.5</v>
      </c>
      <c r="E32" s="79">
        <f t="shared" si="54"/>
        <v>12341431538.74</v>
      </c>
      <c r="F32" s="79">
        <f t="shared" si="54"/>
        <v>55990550978.839996</v>
      </c>
      <c r="G32" s="79">
        <f t="shared" si="54"/>
        <v>41102579694.790001</v>
      </c>
      <c r="H32" s="79">
        <f t="shared" si="54"/>
        <v>106330756207.77</v>
      </c>
      <c r="I32" s="79">
        <f t="shared" si="54"/>
        <v>86356076905.000015</v>
      </c>
      <c r="J32" s="80">
        <f t="shared" si="54"/>
        <v>162321307186.60999</v>
      </c>
      <c r="K32" s="80">
        <f t="shared" si="54"/>
        <v>127458656599.78999</v>
      </c>
      <c r="L32" s="81">
        <f t="shared" si="2"/>
        <v>0.80180662116556944</v>
      </c>
      <c r="M32" s="47">
        <f t="shared" si="3"/>
        <v>0.77532238501810868</v>
      </c>
      <c r="N32" s="82">
        <f t="shared" ref="N32:O32" si="55">SUM(N6:N31)</f>
        <v>144459114456.66998</v>
      </c>
      <c r="O32" s="82">
        <f t="shared" si="55"/>
        <v>56128495453.380013</v>
      </c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</row>
    <row r="33" spans="1:32" ht="15.75" customHeight="1">
      <c r="A33" s="71" t="s">
        <v>96</v>
      </c>
      <c r="B33" s="27"/>
      <c r="C33" s="27"/>
      <c r="D33" s="27"/>
      <c r="E33" s="27"/>
      <c r="F33" s="27"/>
      <c r="G33" s="27"/>
      <c r="H33" s="71" t="s">
        <v>96</v>
      </c>
      <c r="I33" s="71"/>
      <c r="J33" s="83">
        <f t="shared" ref="J33:K33" si="56">J34-J32</f>
        <v>40123151242.340027</v>
      </c>
      <c r="K33" s="83">
        <f t="shared" si="56"/>
        <v>36935741218.110001</v>
      </c>
      <c r="L33" s="84">
        <f t="shared" si="2"/>
        <v>0.19819337883443061</v>
      </c>
      <c r="M33" s="47">
        <f t="shared" si="3"/>
        <v>0.22467761498189126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1:32" ht="15.75" customHeight="1">
      <c r="A34" s="85" t="s">
        <v>97</v>
      </c>
      <c r="B34" s="27"/>
      <c r="C34" s="27"/>
      <c r="D34" s="27"/>
      <c r="E34" s="27"/>
      <c r="F34" s="27"/>
      <c r="G34" s="27"/>
      <c r="H34" s="85" t="s">
        <v>97</v>
      </c>
      <c r="I34" s="85"/>
      <c r="J34" s="86">
        <f>'Expenditure  Page '!B18</f>
        <v>202444458428.95001</v>
      </c>
      <c r="K34" s="86">
        <f>'Expenditure  Page '!C18</f>
        <v>164394397817.89999</v>
      </c>
      <c r="L34" s="84">
        <f t="shared" si="2"/>
        <v>1</v>
      </c>
      <c r="M34" s="47">
        <f t="shared" si="3"/>
        <v>1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1:32" ht="15.75" customHeight="1">
      <c r="A35" s="87"/>
      <c r="B35" s="27"/>
      <c r="C35" s="27"/>
      <c r="D35" s="27"/>
      <c r="E35" s="27"/>
      <c r="F35" s="27"/>
      <c r="G35" s="27"/>
      <c r="H35" s="85"/>
      <c r="I35" s="85"/>
      <c r="J35" s="85"/>
      <c r="K35" s="85"/>
      <c r="L35" s="85"/>
      <c r="M35" s="85"/>
      <c r="N35" s="85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1:32" ht="15.75" customHeight="1">
      <c r="A36" s="88"/>
      <c r="B36" s="27"/>
      <c r="C36" s="27"/>
      <c r="D36" s="27"/>
      <c r="E36" s="27"/>
      <c r="F36" s="27"/>
      <c r="G36" s="27"/>
      <c r="H36" s="85"/>
      <c r="I36" s="85"/>
      <c r="J36" s="27"/>
      <c r="K36" s="27"/>
      <c r="L36" s="27"/>
      <c r="M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</row>
    <row r="37" spans="1:32" ht="15.75" customHeight="1">
      <c r="A37" s="89"/>
      <c r="B37" s="27"/>
      <c r="C37" s="27"/>
      <c r="D37" s="27"/>
      <c r="E37" s="27"/>
      <c r="F37" s="27"/>
      <c r="G37" s="27"/>
      <c r="H37" s="85"/>
      <c r="I37" s="85"/>
      <c r="J37" s="27"/>
      <c r="K37" s="27"/>
      <c r="L37" s="27"/>
      <c r="M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</row>
    <row r="38" spans="1:32" ht="15.75" customHeight="1">
      <c r="A38" s="89"/>
      <c r="B38" s="27"/>
      <c r="C38" s="27"/>
      <c r="D38" s="27"/>
      <c r="E38" s="27"/>
      <c r="F38" s="27"/>
      <c r="G38" s="27"/>
      <c r="H38" s="85"/>
      <c r="I38" s="85"/>
      <c r="J38" s="27"/>
      <c r="K38" s="27"/>
      <c r="L38" s="27"/>
      <c r="M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5.75" customHeight="1">
      <c r="A39" s="89"/>
      <c r="B39" s="27"/>
      <c r="C39" s="27"/>
      <c r="D39" s="27"/>
      <c r="E39" s="27"/>
      <c r="F39" s="27"/>
      <c r="G39" s="27"/>
      <c r="H39" s="85"/>
      <c r="I39" s="85"/>
      <c r="J39" s="27"/>
      <c r="K39" s="27"/>
      <c r="L39" s="27"/>
      <c r="M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5.75" customHeight="1">
      <c r="A40" s="89"/>
      <c r="B40" s="27"/>
      <c r="C40" s="27"/>
      <c r="D40" s="27"/>
      <c r="E40" s="27"/>
      <c r="F40" s="27"/>
      <c r="G40" s="27"/>
      <c r="H40" s="85"/>
      <c r="I40" s="85"/>
      <c r="J40" s="27"/>
      <c r="K40" s="27"/>
      <c r="L40" s="27"/>
      <c r="M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5.75" customHeight="1">
      <c r="A41" s="89"/>
      <c r="B41" s="27"/>
      <c r="C41" s="27"/>
      <c r="D41" s="27"/>
      <c r="E41" s="27"/>
      <c r="F41" s="27"/>
      <c r="G41" s="27"/>
      <c r="H41" s="85"/>
      <c r="I41" s="85"/>
      <c r="J41" s="27"/>
      <c r="K41" s="27"/>
      <c r="L41" s="27"/>
      <c r="M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5.75" customHeight="1">
      <c r="A42" s="89"/>
      <c r="B42" s="27"/>
      <c r="C42" s="27"/>
      <c r="D42" s="27"/>
      <c r="E42" s="27"/>
      <c r="F42" s="27"/>
      <c r="G42" s="27"/>
      <c r="H42" s="85"/>
      <c r="I42" s="85"/>
      <c r="J42" s="27"/>
      <c r="K42" s="27"/>
      <c r="L42" s="27"/>
      <c r="M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5.75" customHeight="1">
      <c r="A43" s="87"/>
      <c r="B43" s="27"/>
      <c r="C43" s="27"/>
      <c r="D43" s="27"/>
      <c r="E43" s="27"/>
      <c r="F43" s="27"/>
      <c r="G43" s="27"/>
      <c r="H43" s="85"/>
      <c r="I43" s="85"/>
      <c r="J43" s="27"/>
      <c r="K43" s="27"/>
      <c r="L43" s="27"/>
      <c r="M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5.75" customHeight="1">
      <c r="B44" s="27"/>
      <c r="C44" s="27"/>
      <c r="D44" s="27"/>
      <c r="E44" s="27"/>
      <c r="F44" s="27"/>
      <c r="G44" s="27"/>
      <c r="H44" s="85"/>
      <c r="I44" s="85"/>
      <c r="J44" s="27"/>
      <c r="K44" s="27"/>
      <c r="L44" s="27"/>
      <c r="M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5.75" customHeight="1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5.75" customHeight="1">
      <c r="A46" s="21" t="s">
        <v>12</v>
      </c>
      <c r="B46" s="27"/>
      <c r="C46" s="27"/>
      <c r="D46" s="72"/>
      <c r="E46" s="72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5.75" customHeight="1">
      <c r="A47" s="22" t="s">
        <v>13</v>
      </c>
      <c r="B47" s="27"/>
      <c r="C47" s="27"/>
      <c r="D47" s="72"/>
      <c r="E47" s="72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5.75" customHeight="1">
      <c r="A48" s="23" t="s">
        <v>14</v>
      </c>
      <c r="B48" s="27"/>
      <c r="C48" s="27"/>
      <c r="D48" s="72"/>
      <c r="E48" s="72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5.75" customHeight="1">
      <c r="A49" s="24" t="s">
        <v>15</v>
      </c>
      <c r="B49" s="27"/>
      <c r="C49" s="27"/>
      <c r="D49" s="72"/>
      <c r="E49" s="72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5.75" customHeight="1">
      <c r="A50" s="25" t="s">
        <v>16</v>
      </c>
      <c r="B50" s="27"/>
      <c r="C50" s="27"/>
      <c r="D50" s="72"/>
      <c r="E50" s="7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5.75" customHeight="1">
      <c r="A51" s="26" t="s">
        <v>17</v>
      </c>
      <c r="B51" s="27"/>
      <c r="C51" s="27"/>
      <c r="D51" s="72"/>
      <c r="E51" s="72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5.75" customHeight="1">
      <c r="A52" s="27"/>
      <c r="B52" s="27"/>
      <c r="C52" s="27"/>
      <c r="D52" s="72"/>
      <c r="E52" s="72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5.75" customHeight="1">
      <c r="A53" s="27"/>
      <c r="B53" s="27"/>
      <c r="C53" s="27"/>
      <c r="D53" s="72"/>
      <c r="E53" s="72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5.75" customHeight="1">
      <c r="A54" s="27"/>
      <c r="B54" s="27"/>
      <c r="C54" s="27"/>
      <c r="D54" s="72"/>
      <c r="E54" s="72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5.75" customHeight="1">
      <c r="A55" s="27"/>
      <c r="B55" s="27"/>
      <c r="C55" s="27"/>
      <c r="D55" s="72"/>
      <c r="E55" s="72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5.75" customHeight="1">
      <c r="A56" s="27"/>
      <c r="B56" s="27"/>
      <c r="C56" s="27"/>
      <c r="D56" s="72"/>
      <c r="E56" s="72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5.75" customHeight="1">
      <c r="A57" s="27"/>
      <c r="B57" s="27"/>
      <c r="C57" s="27"/>
      <c r="D57" s="72"/>
      <c r="E57" s="72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5.75" customHeight="1">
      <c r="A58" s="27"/>
      <c r="B58" s="27"/>
      <c r="C58" s="27"/>
      <c r="D58" s="72"/>
      <c r="E58" s="72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5.75" customHeight="1">
      <c r="A59" s="27"/>
      <c r="B59" s="27"/>
      <c r="C59" s="27"/>
      <c r="D59" s="72"/>
      <c r="E59" s="72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5.75" customHeight="1">
      <c r="A60" s="27"/>
      <c r="B60" s="27"/>
      <c r="C60" s="27"/>
      <c r="D60" s="72"/>
      <c r="E60" s="7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5.75" customHeight="1">
      <c r="A61" s="27"/>
      <c r="B61" s="27"/>
      <c r="C61" s="27"/>
      <c r="D61" s="72"/>
      <c r="E61" s="72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5.75" customHeight="1">
      <c r="A62" s="27"/>
      <c r="B62" s="27"/>
      <c r="C62" s="27"/>
      <c r="D62" s="72"/>
      <c r="E62" s="72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5.75" customHeight="1">
      <c r="A63" s="27"/>
      <c r="B63" s="27"/>
      <c r="C63" s="27"/>
      <c r="D63" s="72"/>
      <c r="E63" s="72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5.75" customHeight="1">
      <c r="A64" s="27"/>
      <c r="B64" s="27"/>
      <c r="C64" s="27"/>
      <c r="D64" s="72"/>
      <c r="E64" s="72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5.75" customHeight="1">
      <c r="A65" s="27"/>
      <c r="B65" s="27"/>
      <c r="C65" s="27"/>
      <c r="D65" s="72"/>
      <c r="E65" s="72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5.75" customHeight="1">
      <c r="A66" s="27"/>
      <c r="B66" s="27"/>
      <c r="C66" s="27"/>
      <c r="D66" s="72"/>
      <c r="E66" s="72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5.75" customHeight="1">
      <c r="A67" s="27"/>
      <c r="B67" s="27"/>
      <c r="C67" s="27"/>
      <c r="D67" s="72"/>
      <c r="E67" s="72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5.75" customHeight="1">
      <c r="A68" s="27"/>
      <c r="B68" s="27"/>
      <c r="C68" s="27"/>
      <c r="D68" s="72"/>
      <c r="E68" s="72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5.75" customHeight="1">
      <c r="A69" s="27"/>
      <c r="B69" s="27"/>
      <c r="C69" s="27"/>
      <c r="D69" s="72"/>
      <c r="E69" s="72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5.75" customHeight="1">
      <c r="A70" s="27"/>
      <c r="B70" s="27"/>
      <c r="C70" s="27"/>
      <c r="D70" s="72"/>
      <c r="E70" s="72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5.75" customHeight="1">
      <c r="A71" s="27"/>
      <c r="B71" s="27"/>
      <c r="C71" s="27"/>
      <c r="D71" s="72"/>
      <c r="E71" s="72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5.75" customHeight="1">
      <c r="A72" s="27"/>
      <c r="B72" s="27"/>
      <c r="C72" s="27"/>
      <c r="D72" s="72"/>
      <c r="E72" s="72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5.75" customHeight="1">
      <c r="A73" s="27"/>
      <c r="B73" s="27"/>
      <c r="C73" s="27"/>
      <c r="D73" s="72"/>
      <c r="E73" s="72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5.75" customHeight="1">
      <c r="A74" s="27"/>
      <c r="B74" s="27"/>
      <c r="C74" s="27"/>
      <c r="D74" s="72"/>
      <c r="E74" s="72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5.75" customHeight="1">
      <c r="A75" s="27"/>
      <c r="B75" s="27"/>
      <c r="C75" s="27"/>
      <c r="D75" s="72"/>
      <c r="E75" s="72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5.75" customHeight="1">
      <c r="A76" s="27"/>
      <c r="B76" s="27"/>
      <c r="C76" s="27"/>
      <c r="D76" s="72"/>
      <c r="E76" s="72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5.75" customHeight="1">
      <c r="A77" s="27"/>
      <c r="B77" s="27"/>
      <c r="C77" s="27"/>
      <c r="D77" s="72"/>
      <c r="E77" s="72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5.75" customHeight="1">
      <c r="A78" s="27"/>
      <c r="B78" s="27"/>
      <c r="C78" s="27"/>
      <c r="D78" s="72"/>
      <c r="E78" s="72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5.75" customHeight="1">
      <c r="A79" s="27"/>
      <c r="B79" s="27"/>
      <c r="C79" s="27"/>
      <c r="D79" s="72"/>
      <c r="E79" s="72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5.75" customHeight="1">
      <c r="A80" s="27"/>
      <c r="B80" s="27"/>
      <c r="C80" s="27"/>
      <c r="D80" s="72"/>
      <c r="E80" s="72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5.75" customHeight="1">
      <c r="A81" s="27"/>
      <c r="B81" s="27"/>
      <c r="C81" s="27"/>
      <c r="D81" s="72"/>
      <c r="E81" s="72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5.75" customHeight="1">
      <c r="A82" s="27"/>
      <c r="B82" s="27"/>
      <c r="C82" s="27"/>
      <c r="D82" s="72"/>
      <c r="E82" s="72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5.75" customHeight="1">
      <c r="A83" s="27"/>
      <c r="B83" s="27"/>
      <c r="C83" s="27"/>
      <c r="D83" s="72"/>
      <c r="E83" s="72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5.75" customHeight="1">
      <c r="A84" s="27"/>
      <c r="B84" s="27"/>
      <c r="C84" s="27"/>
      <c r="D84" s="72"/>
      <c r="E84" s="72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5.75" customHeight="1">
      <c r="A85" s="27"/>
      <c r="B85" s="27"/>
      <c r="C85" s="27"/>
      <c r="D85" s="72"/>
      <c r="E85" s="72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5.75" customHeight="1">
      <c r="A86" s="27"/>
      <c r="B86" s="27"/>
      <c r="C86" s="27"/>
      <c r="D86" s="72"/>
      <c r="E86" s="72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5.75" customHeight="1">
      <c r="A87" s="27"/>
      <c r="B87" s="27"/>
      <c r="C87" s="27"/>
      <c r="D87" s="72"/>
      <c r="E87" s="72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5.75" customHeight="1">
      <c r="A88" s="27"/>
      <c r="B88" s="27"/>
      <c r="C88" s="27"/>
      <c r="D88" s="72"/>
      <c r="E88" s="72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5.75" customHeight="1">
      <c r="A89" s="27"/>
      <c r="B89" s="27"/>
      <c r="C89" s="27"/>
      <c r="D89" s="72"/>
      <c r="E89" s="72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5.75" customHeight="1">
      <c r="A90" s="27"/>
      <c r="B90" s="27"/>
      <c r="C90" s="27"/>
      <c r="D90" s="72"/>
      <c r="E90" s="72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5.75" customHeight="1">
      <c r="A91" s="27"/>
      <c r="B91" s="27"/>
      <c r="C91" s="27"/>
      <c r="D91" s="72"/>
      <c r="E91" s="72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5.75" customHeight="1">
      <c r="A92" s="27"/>
      <c r="B92" s="27"/>
      <c r="C92" s="27"/>
      <c r="D92" s="72"/>
      <c r="E92" s="72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5.75" customHeight="1">
      <c r="A93" s="27"/>
      <c r="B93" s="27"/>
      <c r="C93" s="27"/>
      <c r="D93" s="72"/>
      <c r="E93" s="72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5.75" customHeight="1">
      <c r="A94" s="27"/>
      <c r="B94" s="27"/>
      <c r="C94" s="27"/>
      <c r="D94" s="72"/>
      <c r="E94" s="72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5.75" customHeight="1">
      <c r="A95" s="27"/>
      <c r="B95" s="27"/>
      <c r="C95" s="27"/>
      <c r="D95" s="72"/>
      <c r="E95" s="72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5.75" customHeight="1">
      <c r="A96" s="27"/>
      <c r="B96" s="27"/>
      <c r="C96" s="27"/>
      <c r="D96" s="72"/>
      <c r="E96" s="72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5.75" customHeight="1">
      <c r="A97" s="27"/>
      <c r="B97" s="27"/>
      <c r="C97" s="27"/>
      <c r="D97" s="72"/>
      <c r="E97" s="72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5.75" customHeight="1">
      <c r="A98" s="27"/>
      <c r="B98" s="27"/>
      <c r="C98" s="27"/>
      <c r="D98" s="72"/>
      <c r="E98" s="72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5.75" customHeight="1">
      <c r="A99" s="27"/>
      <c r="B99" s="27"/>
      <c r="C99" s="27"/>
      <c r="D99" s="72"/>
      <c r="E99" s="72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5.7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5.7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5.7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5.7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5.7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5.7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5.7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5.7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5.7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5.7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5.7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5.7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5.7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5.7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5.7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5.7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5.7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5.7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5.7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5.7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5.7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5.7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5.7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5.7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5.7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5.7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5.7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5.7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5.7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5.7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5.7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5.7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5.7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5.7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5.7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5.7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5.7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5.7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5.7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5.7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5.7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5.7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5.7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5.7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5.7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5.7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5.7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5.7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5.7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5.7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5.7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5.7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5.7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5.7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5.7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5.7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5.7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5.7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5.7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5.7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5.7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5.7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5.7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5.7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5.7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5.7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5.7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5.7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5.7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5.7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5.7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5.7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5.7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5.7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5.7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5.7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5.7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5.7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5.7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5.7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5.7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5.7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5.7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5.7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5.7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5.7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5.7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5.7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5.7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5.7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5.7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5.7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5.7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5.7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5.7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5.7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5.7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5.7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5.7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5.7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5.7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5.7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5.7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5.7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5.7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5.7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5.7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5.7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5.7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5.7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5.7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5.7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5.7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5.7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5.7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5.7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5.7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5.7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5.7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5.7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5.7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5.7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5.7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5.7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5.7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5.7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5.7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5.7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5.7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5.7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5.7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5.7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5.7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5.7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5.7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5.7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5.7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5.7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5.7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 spans="1:32" ht="15.7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32" ht="15.7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 ht="15.7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5.7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 ht="15.7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ht="15.7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 ht="15.7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 ht="15.7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5.75" customHeight="1"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 ht="15.75" customHeight="1"/>
    <row r="249" spans="1:32" ht="15.75" customHeight="1"/>
    <row r="250" spans="1:32" ht="15.75" customHeight="1"/>
    <row r="251" spans="1:32" ht="15.75" customHeight="1"/>
    <row r="252" spans="1:32" ht="15.75" customHeight="1"/>
    <row r="253" spans="1:32" ht="15.75" customHeight="1"/>
    <row r="254" spans="1:32" ht="15.75" customHeight="1"/>
    <row r="255" spans="1:32" ht="15.75" customHeight="1"/>
    <row r="256" spans="1:3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:J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topLeftCell="C25" workbookViewId="0">
      <selection activeCell="C25" sqref="C25"/>
    </sheetView>
  </sheetViews>
  <sheetFormatPr defaultColWidth="14.42578125" defaultRowHeight="15" customHeight="1"/>
  <cols>
    <col min="1" max="1" width="53.140625" customWidth="1"/>
    <col min="2" max="2" width="37.7109375" customWidth="1"/>
    <col min="3" max="3" width="21.85546875" customWidth="1"/>
    <col min="4" max="4" width="25" customWidth="1"/>
    <col min="5" max="6" width="22.140625" customWidth="1"/>
    <col min="7" max="7" width="27.42578125" customWidth="1"/>
  </cols>
  <sheetData>
    <row r="1" spans="1:7" ht="12.75" customHeight="1">
      <c r="A1" s="20" t="str">
        <f>Grants!A1</f>
        <v xml:space="preserve"> Sokoto State Revised Budget 2020</v>
      </c>
      <c r="B1" s="90"/>
      <c r="C1" s="90"/>
    </row>
    <row r="2" spans="1:7" ht="12.75" customHeight="1">
      <c r="A2" s="20" t="str">
        <f>Grants!A2</f>
        <v>Budget Title:  Budget of Sustained Socio-Economic Development and Inclusiveness</v>
      </c>
      <c r="B2" s="90"/>
      <c r="C2" s="90"/>
    </row>
    <row r="3" spans="1:7" ht="12.75" customHeight="1"/>
    <row r="4" spans="1:7" ht="12.75" customHeight="1">
      <c r="A4" s="91"/>
      <c r="B4" s="92"/>
      <c r="C4" s="92"/>
      <c r="D4" s="92"/>
      <c r="E4" s="92"/>
      <c r="F4" s="90"/>
    </row>
    <row r="5" spans="1:7" ht="12.75" customHeight="1">
      <c r="A5" s="93" t="s">
        <v>98</v>
      </c>
      <c r="B5" s="94"/>
      <c r="C5" s="94"/>
      <c r="D5" s="94"/>
      <c r="E5" s="94"/>
      <c r="F5" s="95"/>
    </row>
    <row r="6" spans="1:7" ht="12.75" customHeight="1">
      <c r="A6" s="96" t="s">
        <v>99</v>
      </c>
      <c r="B6" s="96" t="s">
        <v>100</v>
      </c>
      <c r="C6" s="96" t="s">
        <v>101</v>
      </c>
      <c r="D6" s="96" t="s">
        <v>102</v>
      </c>
      <c r="E6" s="96" t="s">
        <v>103</v>
      </c>
      <c r="F6" s="96" t="s">
        <v>104</v>
      </c>
      <c r="G6" s="97"/>
    </row>
    <row r="7" spans="1:7" ht="12.75" customHeight="1">
      <c r="A7" s="130" t="s">
        <v>163</v>
      </c>
      <c r="B7" s="130" t="s">
        <v>164</v>
      </c>
      <c r="C7" s="99" t="s">
        <v>165</v>
      </c>
      <c r="D7" s="99" t="s">
        <v>165</v>
      </c>
      <c r="E7" s="99">
        <v>3000000000</v>
      </c>
      <c r="F7" s="100">
        <v>3500000000</v>
      </c>
      <c r="G7" s="97"/>
    </row>
    <row r="8" spans="1:7" ht="12.75" customHeight="1">
      <c r="A8" s="130" t="s">
        <v>166</v>
      </c>
      <c r="B8" s="130" t="s">
        <v>164</v>
      </c>
      <c r="C8" s="99" t="s">
        <v>167</v>
      </c>
      <c r="D8" s="99" t="s">
        <v>214</v>
      </c>
      <c r="E8" s="99">
        <v>800000000</v>
      </c>
      <c r="F8" s="100">
        <v>200000000</v>
      </c>
      <c r="G8" s="97"/>
    </row>
    <row r="9" spans="1:7" ht="12.75" customHeight="1">
      <c r="A9" s="130" t="s">
        <v>168</v>
      </c>
      <c r="B9" s="130" t="s">
        <v>164</v>
      </c>
      <c r="C9" s="99" t="s">
        <v>165</v>
      </c>
      <c r="D9" s="99" t="s">
        <v>165</v>
      </c>
      <c r="E9" s="99">
        <v>200000000</v>
      </c>
      <c r="F9" s="100">
        <v>100000000</v>
      </c>
      <c r="G9" s="97"/>
    </row>
    <row r="10" spans="1:7" ht="12.75" customHeight="1">
      <c r="A10" s="130" t="s">
        <v>169</v>
      </c>
      <c r="B10" s="130" t="s">
        <v>170</v>
      </c>
      <c r="C10" s="99" t="s">
        <v>165</v>
      </c>
      <c r="D10" s="99" t="s">
        <v>165</v>
      </c>
      <c r="E10" s="99">
        <v>806228750</v>
      </c>
      <c r="F10" s="100">
        <v>806228750</v>
      </c>
      <c r="G10" s="97"/>
    </row>
    <row r="11" spans="1:7" ht="12.75" customHeight="1">
      <c r="A11" s="130" t="s">
        <v>171</v>
      </c>
      <c r="B11" s="130" t="s">
        <v>170</v>
      </c>
      <c r="C11" s="99" t="s">
        <v>165</v>
      </c>
      <c r="D11" s="99" t="s">
        <v>165</v>
      </c>
      <c r="E11" s="99">
        <v>961255500</v>
      </c>
      <c r="F11" s="100">
        <v>961255500</v>
      </c>
      <c r="G11" s="97"/>
    </row>
    <row r="12" spans="1:7" ht="12.75" customHeight="1">
      <c r="A12" s="130" t="s">
        <v>172</v>
      </c>
      <c r="B12" s="130" t="s">
        <v>173</v>
      </c>
      <c r="C12" s="99" t="s">
        <v>165</v>
      </c>
      <c r="D12" s="99" t="s">
        <v>165</v>
      </c>
      <c r="E12" s="99">
        <v>2473832845</v>
      </c>
      <c r="F12" s="100">
        <v>2613832845</v>
      </c>
      <c r="G12" s="97"/>
    </row>
    <row r="13" spans="1:7" ht="12.75" customHeight="1">
      <c r="A13" s="130" t="s">
        <v>174</v>
      </c>
      <c r="B13" s="130" t="s">
        <v>170</v>
      </c>
      <c r="C13" s="99" t="s">
        <v>165</v>
      </c>
      <c r="D13" s="99" t="s">
        <v>165</v>
      </c>
      <c r="E13" s="99">
        <v>3251000000</v>
      </c>
      <c r="F13" s="100">
        <v>3251000000</v>
      </c>
      <c r="G13" s="97"/>
    </row>
    <row r="14" spans="1:7" ht="12.75" customHeight="1">
      <c r="A14" s="130" t="s">
        <v>175</v>
      </c>
      <c r="B14" s="130" t="s">
        <v>170</v>
      </c>
      <c r="C14" s="99" t="s">
        <v>176</v>
      </c>
      <c r="D14" s="99" t="s">
        <v>165</v>
      </c>
      <c r="E14" s="99">
        <v>1188957378.5999999</v>
      </c>
      <c r="F14" s="100">
        <v>588457378.60000002</v>
      </c>
      <c r="G14" s="97"/>
    </row>
    <row r="15" spans="1:7" ht="12.75" customHeight="1">
      <c r="A15" s="130" t="s">
        <v>177</v>
      </c>
      <c r="B15" s="130" t="s">
        <v>146</v>
      </c>
      <c r="C15" s="99" t="s">
        <v>165</v>
      </c>
      <c r="D15" s="99" t="s">
        <v>165</v>
      </c>
      <c r="E15" s="99">
        <v>1716298862</v>
      </c>
      <c r="F15" s="100">
        <v>200323622.59999999</v>
      </c>
      <c r="G15" s="97"/>
    </row>
    <row r="16" spans="1:7" ht="12.75" customHeight="1">
      <c r="A16" s="130" t="s">
        <v>178</v>
      </c>
      <c r="B16" s="130" t="s">
        <v>146</v>
      </c>
      <c r="C16" s="5" t="s">
        <v>179</v>
      </c>
      <c r="D16" s="99" t="s">
        <v>215</v>
      </c>
      <c r="E16" s="99">
        <v>832000000</v>
      </c>
      <c r="F16" s="100">
        <v>832000000</v>
      </c>
      <c r="G16" s="97"/>
    </row>
    <row r="17" spans="1:17" ht="12.75" customHeight="1">
      <c r="A17" s="130" t="s">
        <v>180</v>
      </c>
      <c r="B17" s="130" t="s">
        <v>146</v>
      </c>
      <c r="C17" s="5" t="s">
        <v>165</v>
      </c>
      <c r="D17" s="99" t="s">
        <v>165</v>
      </c>
      <c r="E17" s="99">
        <v>220000000</v>
      </c>
      <c r="F17" s="100">
        <v>500000000</v>
      </c>
      <c r="G17" s="97"/>
    </row>
    <row r="18" spans="1:17" ht="12.75" customHeight="1">
      <c r="A18" s="130" t="s">
        <v>181</v>
      </c>
      <c r="B18" s="130" t="s">
        <v>146</v>
      </c>
      <c r="C18" s="5" t="s">
        <v>182</v>
      </c>
      <c r="D18" s="99" t="s">
        <v>216</v>
      </c>
      <c r="E18" s="99">
        <v>2398658152.8000002</v>
      </c>
      <c r="F18" s="100">
        <v>3000000000</v>
      </c>
      <c r="G18" s="97"/>
    </row>
    <row r="19" spans="1:17" ht="12.75" customHeight="1">
      <c r="A19" s="130" t="s">
        <v>183</v>
      </c>
      <c r="B19" s="130" t="s">
        <v>184</v>
      </c>
      <c r="C19" s="5" t="s">
        <v>165</v>
      </c>
      <c r="D19" s="99" t="s">
        <v>165</v>
      </c>
      <c r="E19" s="99">
        <v>1500000000</v>
      </c>
      <c r="F19" s="100">
        <v>1500000000</v>
      </c>
      <c r="G19" s="97"/>
    </row>
    <row r="20" spans="1:17" ht="12.75" customHeight="1">
      <c r="A20" s="130" t="s">
        <v>185</v>
      </c>
      <c r="B20" s="130" t="s">
        <v>184</v>
      </c>
      <c r="C20" s="5" t="s">
        <v>182</v>
      </c>
      <c r="D20" s="99" t="s">
        <v>217</v>
      </c>
      <c r="E20" s="99">
        <v>900000000</v>
      </c>
      <c r="F20" s="100">
        <v>1050000000</v>
      </c>
      <c r="G20" s="97"/>
    </row>
    <row r="21" spans="1:17" ht="12.75" customHeight="1">
      <c r="A21" s="130" t="s">
        <v>186</v>
      </c>
      <c r="B21" s="130" t="s">
        <v>184</v>
      </c>
      <c r="C21" s="5" t="s">
        <v>182</v>
      </c>
      <c r="D21" s="99" t="s">
        <v>216</v>
      </c>
      <c r="E21" s="99">
        <v>1050000000</v>
      </c>
      <c r="F21" s="100">
        <v>1050000000</v>
      </c>
      <c r="G21" s="97"/>
    </row>
    <row r="22" spans="1:17" ht="12.75" customHeight="1">
      <c r="A22" s="130" t="s">
        <v>187</v>
      </c>
      <c r="B22" s="130" t="s">
        <v>188</v>
      </c>
      <c r="C22" s="5" t="s">
        <v>189</v>
      </c>
      <c r="D22" s="99" t="s">
        <v>215</v>
      </c>
      <c r="E22" s="99">
        <v>1000000000</v>
      </c>
      <c r="F22" s="100">
        <v>700000000</v>
      </c>
      <c r="G22" s="97"/>
    </row>
    <row r="23" spans="1:17" ht="12.75" customHeight="1">
      <c r="A23" s="130" t="s">
        <v>190</v>
      </c>
      <c r="B23" s="130" t="s">
        <v>188</v>
      </c>
      <c r="C23" s="5" t="s">
        <v>182</v>
      </c>
      <c r="D23" s="99" t="s">
        <v>216</v>
      </c>
      <c r="E23" s="99">
        <v>700000000</v>
      </c>
      <c r="F23" s="100">
        <v>7000000</v>
      </c>
      <c r="G23" s="97"/>
    </row>
    <row r="24" spans="1:17" ht="12.75" customHeight="1">
      <c r="A24" s="130" t="s">
        <v>191</v>
      </c>
      <c r="B24" s="130" t="s">
        <v>188</v>
      </c>
      <c r="C24" s="5" t="s">
        <v>192</v>
      </c>
      <c r="D24" s="99" t="s">
        <v>218</v>
      </c>
      <c r="E24" s="99">
        <v>822678638.39999998</v>
      </c>
      <c r="F24" s="100">
        <v>822678638</v>
      </c>
      <c r="G24" s="97"/>
    </row>
    <row r="25" spans="1:17" ht="12.75" customHeight="1">
      <c r="A25" s="130" t="s">
        <v>193</v>
      </c>
      <c r="B25" s="130" t="s">
        <v>188</v>
      </c>
      <c r="C25" s="5" t="s">
        <v>182</v>
      </c>
      <c r="D25" s="99" t="s">
        <v>216</v>
      </c>
      <c r="E25" s="99">
        <v>3700637036</v>
      </c>
      <c r="F25" s="100">
        <v>3400637036</v>
      </c>
      <c r="G25" s="97"/>
    </row>
    <row r="26" spans="1:17" ht="12.75" customHeight="1">
      <c r="A26" s="130" t="s">
        <v>194</v>
      </c>
      <c r="B26" s="130" t="s">
        <v>195</v>
      </c>
      <c r="C26" s="5" t="s">
        <v>165</v>
      </c>
      <c r="D26" s="99" t="s">
        <v>165</v>
      </c>
      <c r="E26" s="99">
        <v>800000000</v>
      </c>
      <c r="F26" s="100">
        <v>622000000</v>
      </c>
      <c r="G26" s="97"/>
    </row>
    <row r="27" spans="1:17" ht="12.75" customHeight="1">
      <c r="A27" s="130" t="s">
        <v>196</v>
      </c>
      <c r="B27" s="130" t="s">
        <v>195</v>
      </c>
      <c r="C27" s="5" t="s">
        <v>165</v>
      </c>
      <c r="D27" s="99" t="s">
        <v>165</v>
      </c>
      <c r="E27" s="99">
        <v>1418542877</v>
      </c>
      <c r="F27" s="100">
        <v>618542877</v>
      </c>
      <c r="G27" s="97"/>
    </row>
    <row r="28" spans="1:17" ht="12.75" customHeight="1">
      <c r="A28" s="130" t="s">
        <v>197</v>
      </c>
      <c r="B28" s="130" t="s">
        <v>195</v>
      </c>
      <c r="C28" s="5" t="s">
        <v>165</v>
      </c>
      <c r="D28" s="99" t="s">
        <v>165</v>
      </c>
      <c r="E28" s="99">
        <v>2900500000</v>
      </c>
      <c r="F28" s="100">
        <v>506500000</v>
      </c>
      <c r="G28" s="97"/>
    </row>
    <row r="29" spans="1:17" ht="12.75" customHeight="1">
      <c r="A29" s="130" t="s">
        <v>198</v>
      </c>
      <c r="B29" s="130" t="s">
        <v>195</v>
      </c>
      <c r="C29" s="5" t="s">
        <v>165</v>
      </c>
      <c r="D29" s="99" t="s">
        <v>165</v>
      </c>
      <c r="E29" s="99">
        <v>1898000623</v>
      </c>
      <c r="F29" s="100">
        <v>500000000</v>
      </c>
      <c r="G29" s="97"/>
    </row>
    <row r="30" spans="1:17" ht="12.75" customHeight="1">
      <c r="A30" s="130" t="s">
        <v>199</v>
      </c>
      <c r="B30" s="130" t="s">
        <v>200</v>
      </c>
      <c r="C30" s="5" t="s">
        <v>165</v>
      </c>
      <c r="D30" s="99" t="s">
        <v>165</v>
      </c>
      <c r="E30" s="99">
        <v>1200000000</v>
      </c>
      <c r="F30" s="100">
        <v>500000000</v>
      </c>
      <c r="G30" s="97"/>
    </row>
    <row r="31" spans="1:17" ht="12.75" customHeight="1">
      <c r="A31" s="130" t="s">
        <v>201</v>
      </c>
      <c r="B31" s="130" t="s">
        <v>200</v>
      </c>
      <c r="C31" s="5" t="s">
        <v>165</v>
      </c>
      <c r="D31" s="99" t="s">
        <v>165</v>
      </c>
      <c r="E31" s="99">
        <v>200000000</v>
      </c>
      <c r="F31" s="100">
        <v>50000000</v>
      </c>
      <c r="G31" s="101"/>
      <c r="H31" s="102"/>
      <c r="I31" s="103"/>
      <c r="J31" s="103"/>
      <c r="K31" s="103"/>
      <c r="L31" s="104"/>
      <c r="M31" s="103"/>
      <c r="N31" s="103"/>
      <c r="O31" s="104"/>
      <c r="P31" s="104"/>
      <c r="Q31" s="105"/>
    </row>
    <row r="32" spans="1:17" ht="12.75" customHeight="1">
      <c r="A32" s="130" t="s">
        <v>202</v>
      </c>
      <c r="B32" s="130" t="s">
        <v>203</v>
      </c>
      <c r="C32" s="5" t="s">
        <v>204</v>
      </c>
      <c r="D32" s="99" t="s">
        <v>219</v>
      </c>
      <c r="E32" s="99">
        <v>400000000</v>
      </c>
      <c r="F32" s="100">
        <v>260000000</v>
      </c>
      <c r="G32" s="97"/>
    </row>
    <row r="33" spans="1:7" ht="12.75" customHeight="1">
      <c r="A33" s="130" t="s">
        <v>205</v>
      </c>
      <c r="B33" s="130" t="s">
        <v>203</v>
      </c>
      <c r="C33" s="5" t="s">
        <v>206</v>
      </c>
      <c r="D33" s="99" t="s">
        <v>220</v>
      </c>
      <c r="E33" s="99">
        <v>700000000</v>
      </c>
      <c r="F33" s="100">
        <v>300000000</v>
      </c>
      <c r="G33" s="97"/>
    </row>
    <row r="34" spans="1:7" ht="12.75" customHeight="1">
      <c r="A34" s="130" t="s">
        <v>207</v>
      </c>
      <c r="B34" s="130" t="s">
        <v>152</v>
      </c>
      <c r="C34" s="5" t="s">
        <v>182</v>
      </c>
      <c r="D34" s="99" t="s">
        <v>215</v>
      </c>
      <c r="E34" s="99">
        <v>400000000</v>
      </c>
      <c r="F34" s="100">
        <v>400000000</v>
      </c>
      <c r="G34" s="97"/>
    </row>
    <row r="35" spans="1:7" ht="12.75" customHeight="1">
      <c r="A35" s="130" t="s">
        <v>208</v>
      </c>
      <c r="B35" s="130" t="s">
        <v>209</v>
      </c>
      <c r="C35" s="5" t="s">
        <v>182</v>
      </c>
      <c r="D35" s="99" t="s">
        <v>215</v>
      </c>
      <c r="E35" s="99">
        <v>250000000</v>
      </c>
      <c r="F35" s="100">
        <v>155000000</v>
      </c>
      <c r="G35" s="97"/>
    </row>
    <row r="36" spans="1:7" ht="12.75" customHeight="1">
      <c r="A36" s="130" t="s">
        <v>210</v>
      </c>
      <c r="B36" s="130" t="s">
        <v>211</v>
      </c>
      <c r="C36" s="5" t="s">
        <v>165</v>
      </c>
      <c r="D36" s="99" t="s">
        <v>165</v>
      </c>
      <c r="E36" s="99">
        <v>230000000</v>
      </c>
      <c r="F36" s="100">
        <v>0</v>
      </c>
      <c r="G36" s="97"/>
    </row>
    <row r="37" spans="1:7" ht="12.75" customHeight="1">
      <c r="A37" s="130" t="s">
        <v>212</v>
      </c>
      <c r="B37" s="130" t="s">
        <v>156</v>
      </c>
      <c r="C37" s="5" t="s">
        <v>165</v>
      </c>
      <c r="D37" s="99" t="s">
        <v>165</v>
      </c>
      <c r="E37" s="99">
        <v>190000000</v>
      </c>
      <c r="F37" s="100">
        <v>164000000</v>
      </c>
      <c r="G37" s="97"/>
    </row>
    <row r="38" spans="1:7" ht="12.75" customHeight="1">
      <c r="A38" s="131" t="s">
        <v>229</v>
      </c>
      <c r="B38" s="131" t="s">
        <v>213</v>
      </c>
      <c r="C38" s="106" t="s">
        <v>165</v>
      </c>
      <c r="D38" s="107" t="s">
        <v>165</v>
      </c>
      <c r="E38" s="107">
        <v>1192375000</v>
      </c>
      <c r="F38" s="100">
        <v>2430380000</v>
      </c>
      <c r="G38" s="97"/>
    </row>
    <row r="39" spans="1:7" ht="12.75" customHeight="1">
      <c r="A39" s="98" t="s">
        <v>225</v>
      </c>
      <c r="B39" s="98" t="s">
        <v>164</v>
      </c>
      <c r="C39" s="106" t="s">
        <v>165</v>
      </c>
      <c r="D39" s="107" t="s">
        <v>165</v>
      </c>
      <c r="E39" s="100">
        <v>0</v>
      </c>
      <c r="F39" s="100">
        <v>4000000000</v>
      </c>
      <c r="G39" s="97"/>
    </row>
    <row r="40" spans="1:7" ht="12.75" customHeight="1">
      <c r="A40" s="98" t="s">
        <v>226</v>
      </c>
      <c r="B40" s="98" t="s">
        <v>146</v>
      </c>
      <c r="C40" s="106" t="s">
        <v>165</v>
      </c>
      <c r="D40" s="107" t="s">
        <v>165</v>
      </c>
      <c r="E40" s="100">
        <v>0</v>
      </c>
      <c r="F40" s="100">
        <v>2166500000</v>
      </c>
      <c r="G40" s="97"/>
    </row>
    <row r="41" spans="1:7" ht="12.75" customHeight="1">
      <c r="A41" s="98" t="s">
        <v>231</v>
      </c>
      <c r="B41" s="98" t="s">
        <v>230</v>
      </c>
      <c r="C41" s="99" t="s">
        <v>165</v>
      </c>
      <c r="D41" s="99" t="s">
        <v>165</v>
      </c>
      <c r="E41" s="100">
        <v>0</v>
      </c>
      <c r="F41" s="100">
        <v>150000000</v>
      </c>
      <c r="G41" s="97"/>
    </row>
    <row r="42" spans="1:7" ht="12.75" customHeight="1">
      <c r="A42" s="98" t="s">
        <v>227</v>
      </c>
      <c r="B42" s="98" t="s">
        <v>228</v>
      </c>
      <c r="C42" s="99" t="s">
        <v>165</v>
      </c>
      <c r="D42" s="99" t="s">
        <v>165</v>
      </c>
      <c r="E42" s="100">
        <v>0</v>
      </c>
      <c r="F42" s="100">
        <v>1950000000</v>
      </c>
      <c r="G42" s="97"/>
    </row>
    <row r="43" spans="1:7" ht="12.75" customHeight="1">
      <c r="A43" s="108" t="s">
        <v>105</v>
      </c>
      <c r="B43" s="109"/>
      <c r="C43" s="109"/>
      <c r="D43" s="109"/>
      <c r="E43" s="82">
        <f t="shared" ref="E43:F43" si="0">SUM(E7:E42)</f>
        <v>39300965662.800003</v>
      </c>
      <c r="F43" s="82">
        <f t="shared" si="0"/>
        <v>39856336647.199997</v>
      </c>
      <c r="G43" s="97"/>
    </row>
    <row r="44" spans="1:7" ht="12.75" customHeight="1">
      <c r="A44" s="108" t="s">
        <v>106</v>
      </c>
      <c r="B44" s="109"/>
      <c r="C44" s="109"/>
      <c r="D44" s="109"/>
      <c r="E44" s="110">
        <f>'Expenditure  Page '!B16</f>
        <v>122829552208</v>
      </c>
      <c r="F44" s="110">
        <f>'Expenditure  Page '!C16</f>
        <v>97510226063.600006</v>
      </c>
      <c r="G44" s="97"/>
    </row>
    <row r="45" spans="1:7" ht="12.75" customHeight="1">
      <c r="A45" s="108" t="s">
        <v>107</v>
      </c>
      <c r="B45" s="109"/>
      <c r="C45" s="109"/>
      <c r="D45" s="109"/>
      <c r="E45" s="111">
        <f t="shared" ref="E45:F45" si="1">E43/E44</f>
        <v>0.31996343678146449</v>
      </c>
      <c r="F45" s="111">
        <f t="shared" si="1"/>
        <v>0.40874007020765313</v>
      </c>
      <c r="G45" s="97"/>
    </row>
    <row r="46" spans="1:7" ht="12.75" customHeight="1">
      <c r="A46" s="108" t="s">
        <v>108</v>
      </c>
      <c r="B46" s="109"/>
      <c r="C46" s="109"/>
      <c r="D46" s="109"/>
      <c r="E46" s="110">
        <f>'Expenditure  Page '!B18</f>
        <v>202444458428.95001</v>
      </c>
      <c r="F46" s="110">
        <f>'Expenditure  Page '!C18</f>
        <v>164394397817.89999</v>
      </c>
      <c r="G46" s="97"/>
    </row>
    <row r="47" spans="1:7" ht="12.75" customHeight="1">
      <c r="A47" s="108" t="s">
        <v>109</v>
      </c>
      <c r="B47" s="109"/>
      <c r="C47" s="109"/>
      <c r="D47" s="109"/>
      <c r="E47" s="111">
        <f t="shared" ref="E47:F47" si="2">E43/E46</f>
        <v>0.19413208920506503</v>
      </c>
      <c r="F47" s="111">
        <f t="shared" si="2"/>
        <v>0.24244339938730114</v>
      </c>
      <c r="G47" s="97"/>
    </row>
    <row r="48" spans="1:7" ht="12.75" customHeight="1">
      <c r="A48" s="97"/>
      <c r="B48" s="112"/>
      <c r="C48" s="112"/>
      <c r="D48" s="97"/>
      <c r="E48" s="97"/>
      <c r="F48" s="97"/>
      <c r="G48" s="113"/>
    </row>
    <row r="49" spans="1:8" ht="12.75" customHeight="1">
      <c r="A49" s="114" t="s">
        <v>110</v>
      </c>
      <c r="B49" s="114" t="s">
        <v>62</v>
      </c>
      <c r="C49" s="115"/>
      <c r="D49" s="115"/>
      <c r="E49" s="115"/>
      <c r="F49" s="115"/>
      <c r="G49" s="97"/>
    </row>
    <row r="50" spans="1:8" ht="12.75" customHeight="1">
      <c r="A50" s="116" t="str">
        <f t="shared" ref="A50:A54" si="3">A7</f>
        <v>Purchase of Fertilizer</v>
      </c>
      <c r="B50" s="54">
        <f t="shared" ref="B50:C50" si="4">E7</f>
        <v>3000000000</v>
      </c>
      <c r="C50" s="54">
        <f t="shared" si="4"/>
        <v>3500000000</v>
      </c>
      <c r="D50" s="97"/>
      <c r="E50" s="97"/>
      <c r="F50" s="97"/>
      <c r="G50" s="97"/>
    </row>
    <row r="51" spans="1:8" ht="12.75" customHeight="1">
      <c r="A51" s="116" t="str">
        <f t="shared" si="3"/>
        <v>Construction of Irrigation Scheme</v>
      </c>
      <c r="B51" s="54">
        <f t="shared" ref="B51:C51" si="5">E8</f>
        <v>800000000</v>
      </c>
      <c r="C51" s="54">
        <f t="shared" si="5"/>
        <v>200000000</v>
      </c>
      <c r="D51" s="97"/>
      <c r="E51" s="97"/>
      <c r="F51" s="97"/>
      <c r="G51" s="97"/>
    </row>
    <row r="52" spans="1:8" ht="12.75" customHeight="1">
      <c r="A52" s="116" t="str">
        <f t="shared" si="3"/>
        <v>Commodity Value Change Development ie Rice, Cassava, Tomato &amp; Micro Credit Loans to Farmers</v>
      </c>
      <c r="B52" s="54">
        <f t="shared" ref="B52:C52" si="6">E9</f>
        <v>200000000</v>
      </c>
      <c r="C52" s="54">
        <f t="shared" si="6"/>
        <v>100000000</v>
      </c>
      <c r="D52" s="97"/>
      <c r="E52" s="97"/>
      <c r="F52" s="97"/>
      <c r="G52" s="97"/>
    </row>
    <row r="53" spans="1:8" ht="12.75" customHeight="1">
      <c r="A53" s="116" t="str">
        <f t="shared" si="3"/>
        <v>Supply of Furnitures to Secondary Schools</v>
      </c>
      <c r="B53" s="54">
        <f t="shared" ref="B53:C53" si="7">E10</f>
        <v>806228750</v>
      </c>
      <c r="C53" s="54">
        <f t="shared" si="7"/>
        <v>806228750</v>
      </c>
      <c r="D53" s="97"/>
      <c r="E53" s="97"/>
      <c r="F53" s="97"/>
      <c r="G53" s="97"/>
    </row>
    <row r="54" spans="1:8" ht="12.75" customHeight="1">
      <c r="A54" s="116" t="str">
        <f t="shared" si="3"/>
        <v>Purchase of Text Books and Instructional Materials</v>
      </c>
      <c r="B54" s="54">
        <f t="shared" ref="B54:C54" si="8">E11</f>
        <v>961255500</v>
      </c>
      <c r="C54" s="54">
        <f t="shared" si="8"/>
        <v>961255500</v>
      </c>
      <c r="D54" s="97"/>
      <c r="E54" s="97"/>
      <c r="F54" s="97"/>
      <c r="G54" s="97"/>
    </row>
    <row r="55" spans="1:8" ht="12.75" customHeight="1">
      <c r="A55" s="116" t="str">
        <f>A40</f>
        <v>Covid 19 related expenditure ie. PPES, Inquivators, Face Masks, etc</v>
      </c>
      <c r="B55" s="54">
        <f t="shared" ref="B55:C55" si="9">E40</f>
        <v>0</v>
      </c>
      <c r="C55" s="54">
        <f t="shared" si="9"/>
        <v>2166500000</v>
      </c>
      <c r="D55" s="97"/>
      <c r="E55" s="97"/>
      <c r="F55" s="97"/>
      <c r="G55" s="97"/>
    </row>
    <row r="56" spans="1:8" ht="12.75" customHeight="1">
      <c r="A56" s="108" t="s">
        <v>111</v>
      </c>
      <c r="B56" s="82">
        <f t="shared" ref="B56:C56" si="10">B58-B57</f>
        <v>117062067958</v>
      </c>
      <c r="C56" s="82">
        <f t="shared" si="10"/>
        <v>91942741813.600006</v>
      </c>
      <c r="D56" s="97"/>
      <c r="E56" s="97"/>
      <c r="F56" s="97"/>
      <c r="G56" s="97"/>
    </row>
    <row r="57" spans="1:8" ht="12.75" customHeight="1">
      <c r="A57" s="108" t="s">
        <v>112</v>
      </c>
      <c r="B57" s="82">
        <f t="shared" ref="B57:C57" si="11">SUM(B50:B54)</f>
        <v>5767484250</v>
      </c>
      <c r="C57" s="82">
        <f t="shared" si="11"/>
        <v>5567484250</v>
      </c>
      <c r="D57" s="97"/>
      <c r="E57" s="97"/>
      <c r="F57" s="97"/>
      <c r="G57" s="97"/>
    </row>
    <row r="58" spans="1:8" ht="12.75" customHeight="1">
      <c r="A58" s="108" t="s">
        <v>113</v>
      </c>
      <c r="B58" s="110">
        <f>'Expenditure  Page '!B16</f>
        <v>122829552208</v>
      </c>
      <c r="C58" s="110">
        <f>'Expenditure  Page '!C16</f>
        <v>97510226063.600006</v>
      </c>
      <c r="D58" s="97"/>
      <c r="E58" s="97"/>
      <c r="F58" s="97"/>
      <c r="G58" s="97"/>
    </row>
    <row r="59" spans="1:8" ht="12.75" customHeight="1">
      <c r="A59" s="108" t="s">
        <v>114</v>
      </c>
      <c r="B59" s="110">
        <f>'Expenditure  Page '!B14</f>
        <v>79614906220.949997</v>
      </c>
      <c r="C59" s="110">
        <f>'Expenditure  Page '!C14</f>
        <v>66884171754.299995</v>
      </c>
      <c r="D59" s="97"/>
      <c r="E59" s="97"/>
      <c r="F59" s="97"/>
      <c r="G59" s="117"/>
    </row>
    <row r="60" spans="1:8" ht="12.75" customHeight="1">
      <c r="A60" s="108" t="s">
        <v>94</v>
      </c>
      <c r="B60" s="110">
        <f>'Expenditure  Page '!B18</f>
        <v>202444458428.95001</v>
      </c>
      <c r="C60" s="110">
        <f>'Expenditure  Page '!C18</f>
        <v>164394397817.89999</v>
      </c>
      <c r="D60" s="97"/>
      <c r="E60" s="97"/>
      <c r="F60" s="97"/>
      <c r="G60" s="117"/>
    </row>
    <row r="61" spans="1:8" ht="12.75" customHeight="1">
      <c r="A61" s="97"/>
      <c r="B61" s="118"/>
      <c r="C61" s="118"/>
      <c r="D61" s="117"/>
      <c r="E61" s="117"/>
      <c r="F61" s="117"/>
      <c r="G61" s="97"/>
    </row>
    <row r="62" spans="1:8" ht="12.75" customHeight="1">
      <c r="A62" s="119" t="s">
        <v>12</v>
      </c>
      <c r="B62" s="120"/>
      <c r="C62" s="120"/>
      <c r="D62" s="121"/>
      <c r="E62" s="121"/>
      <c r="F62" s="121"/>
      <c r="G62" s="97"/>
      <c r="H62" s="97"/>
    </row>
    <row r="63" spans="1:8" ht="12.75" customHeight="1">
      <c r="A63" s="22" t="s">
        <v>13</v>
      </c>
      <c r="B63" s="118"/>
      <c r="C63" s="118"/>
      <c r="D63" s="117"/>
      <c r="E63" s="117"/>
      <c r="F63" s="117"/>
      <c r="G63" s="97"/>
    </row>
    <row r="64" spans="1:8" ht="12.75" customHeight="1">
      <c r="A64" s="23" t="s">
        <v>14</v>
      </c>
      <c r="B64" s="118"/>
      <c r="C64" s="118"/>
      <c r="D64" s="117"/>
      <c r="E64" s="117"/>
      <c r="F64" s="117"/>
      <c r="G64" s="97"/>
    </row>
    <row r="65" spans="1:7" ht="12.75" customHeight="1">
      <c r="A65" s="24" t="s">
        <v>15</v>
      </c>
      <c r="B65" s="120"/>
      <c r="C65" s="120"/>
      <c r="D65" s="121"/>
      <c r="E65" s="121"/>
      <c r="F65" s="121"/>
      <c r="G65" s="97"/>
    </row>
    <row r="66" spans="1:7" ht="12.75" customHeight="1">
      <c r="A66" s="25" t="s">
        <v>16</v>
      </c>
      <c r="B66" s="118"/>
      <c r="C66" s="118"/>
      <c r="D66" s="117"/>
      <c r="E66" s="117"/>
      <c r="F66" s="117"/>
      <c r="G66" s="97"/>
    </row>
    <row r="67" spans="1:7" ht="12.75" customHeight="1">
      <c r="A67" s="26" t="s">
        <v>17</v>
      </c>
      <c r="B67" s="118"/>
      <c r="C67" s="118"/>
      <c r="D67" s="117"/>
      <c r="E67" s="117"/>
      <c r="F67" s="117"/>
      <c r="G67" s="97"/>
    </row>
    <row r="68" spans="1:7" ht="12.75" customHeight="1">
      <c r="A68" s="97"/>
      <c r="B68" s="120"/>
      <c r="C68" s="120"/>
      <c r="D68" s="121"/>
      <c r="E68" s="121"/>
      <c r="F68" s="121"/>
      <c r="G68" s="97"/>
    </row>
    <row r="69" spans="1:7" ht="12.75" customHeight="1">
      <c r="A69" s="97"/>
      <c r="B69" s="118"/>
      <c r="C69" s="118"/>
      <c r="D69" s="117"/>
      <c r="E69" s="117"/>
      <c r="F69" s="117"/>
      <c r="G69" s="97"/>
    </row>
    <row r="70" spans="1:7" ht="12.75" customHeight="1">
      <c r="A70" s="97"/>
      <c r="B70" s="118"/>
      <c r="C70" s="118"/>
      <c r="D70" s="117"/>
      <c r="E70" s="117"/>
      <c r="F70" s="117"/>
      <c r="G70" s="97"/>
    </row>
    <row r="71" spans="1:7" ht="12.75" customHeight="1">
      <c r="A71" s="97"/>
      <c r="B71" s="120"/>
      <c r="C71" s="120"/>
      <c r="D71" s="121"/>
      <c r="E71" s="121"/>
      <c r="F71" s="121"/>
      <c r="G71" s="97"/>
    </row>
    <row r="72" spans="1:7" ht="12.75" customHeight="1">
      <c r="A72" s="97"/>
      <c r="B72" s="120"/>
      <c r="C72" s="120"/>
      <c r="D72" s="121"/>
      <c r="E72" s="121"/>
      <c r="F72" s="121"/>
      <c r="G72" s="97"/>
    </row>
    <row r="73" spans="1:7" ht="12.75" customHeight="1">
      <c r="B73" s="118"/>
      <c r="C73" s="118"/>
      <c r="D73" s="122"/>
      <c r="E73" s="122"/>
      <c r="F73" s="122"/>
    </row>
    <row r="74" spans="1:7" ht="12.75" customHeight="1">
      <c r="B74" s="123"/>
      <c r="C74" s="123"/>
      <c r="D74" s="124"/>
      <c r="E74" s="124"/>
      <c r="F74" s="124"/>
    </row>
    <row r="75" spans="1:7" ht="12.75" customHeight="1">
      <c r="B75" s="118"/>
      <c r="C75" s="118"/>
      <c r="D75" s="122"/>
      <c r="E75" s="122"/>
      <c r="F75" s="122"/>
    </row>
    <row r="76" spans="1:7" ht="12.75" customHeight="1">
      <c r="B76" s="123"/>
      <c r="C76" s="123"/>
      <c r="D76" s="124"/>
      <c r="E76" s="124"/>
      <c r="F76" s="124"/>
    </row>
    <row r="77" spans="1:7" ht="12.75" customHeight="1">
      <c r="B77" s="123"/>
      <c r="C77" s="123"/>
      <c r="D77" s="124"/>
      <c r="E77" s="124"/>
      <c r="F77" s="124"/>
    </row>
    <row r="78" spans="1:7" ht="12.75" customHeight="1">
      <c r="B78" s="123"/>
      <c r="C78" s="123"/>
      <c r="D78" s="124"/>
      <c r="E78" s="124"/>
      <c r="F78" s="124"/>
    </row>
    <row r="79" spans="1:7" ht="12.75" customHeight="1">
      <c r="B79" s="123"/>
      <c r="C79" s="123"/>
      <c r="D79" s="124"/>
      <c r="E79" s="124"/>
      <c r="F79" s="124"/>
    </row>
    <row r="80" spans="1:7" ht="12.75" customHeight="1">
      <c r="B80" s="123"/>
      <c r="C80" s="123"/>
      <c r="D80" s="124"/>
      <c r="E80" s="124"/>
      <c r="F80" s="124"/>
    </row>
    <row r="81" spans="2:6" ht="12.75" customHeight="1">
      <c r="B81" s="118"/>
      <c r="C81" s="118"/>
      <c r="D81" s="122"/>
      <c r="E81" s="122"/>
      <c r="F81" s="122"/>
    </row>
    <row r="82" spans="2:6" ht="12.75" customHeight="1">
      <c r="B82" s="118"/>
      <c r="C82" s="118"/>
      <c r="D82" s="122"/>
      <c r="E82" s="122"/>
      <c r="F82" s="122"/>
    </row>
    <row r="83" spans="2:6" ht="12.75" customHeight="1">
      <c r="B83" s="118"/>
      <c r="C83" s="118"/>
      <c r="D83" s="122"/>
      <c r="E83" s="122"/>
      <c r="F83" s="122"/>
    </row>
    <row r="84" spans="2:6" ht="12.75" customHeight="1">
      <c r="B84" s="123"/>
      <c r="C84" s="123"/>
      <c r="D84" s="124"/>
      <c r="E84" s="124"/>
      <c r="F84" s="124"/>
    </row>
    <row r="85" spans="2:6" ht="12.75" customHeight="1">
      <c r="B85" s="118"/>
      <c r="C85" s="118"/>
      <c r="D85" s="122"/>
      <c r="E85" s="122"/>
      <c r="F85" s="122"/>
    </row>
    <row r="86" spans="2:6" ht="12.75" customHeight="1">
      <c r="B86" s="118"/>
      <c r="C86" s="118"/>
      <c r="D86" s="122"/>
      <c r="E86" s="122"/>
      <c r="F86" s="122"/>
    </row>
    <row r="87" spans="2:6" ht="12.75" customHeight="1">
      <c r="B87" s="123"/>
      <c r="C87" s="123"/>
      <c r="D87" s="124"/>
      <c r="E87" s="124"/>
      <c r="F87" s="124"/>
    </row>
    <row r="88" spans="2:6" ht="12.75" customHeight="1">
      <c r="B88" s="123"/>
      <c r="C88" s="123"/>
      <c r="D88" s="124"/>
      <c r="E88" s="124"/>
      <c r="F88" s="124"/>
    </row>
    <row r="89" spans="2:6" ht="12.75" customHeight="1">
      <c r="B89" s="123"/>
      <c r="C89" s="123"/>
      <c r="D89" s="124"/>
      <c r="E89" s="124"/>
      <c r="F89" s="124"/>
    </row>
    <row r="90" spans="2:6" ht="12.75" customHeight="1">
      <c r="B90" s="123"/>
      <c r="C90" s="123"/>
      <c r="D90" s="124"/>
      <c r="E90" s="124"/>
      <c r="F90" s="124"/>
    </row>
    <row r="91" spans="2:6" ht="12.75" customHeight="1">
      <c r="B91" s="123"/>
      <c r="C91" s="123"/>
      <c r="D91" s="124"/>
      <c r="E91" s="124"/>
      <c r="F91" s="124"/>
    </row>
    <row r="92" spans="2:6" ht="12.75" customHeight="1">
      <c r="B92" s="123"/>
      <c r="C92" s="123"/>
      <c r="D92" s="124"/>
      <c r="E92" s="124"/>
      <c r="F92" s="124"/>
    </row>
    <row r="93" spans="2:6" ht="12.75" customHeight="1">
      <c r="B93" s="123"/>
      <c r="C93" s="123"/>
      <c r="D93" s="124"/>
      <c r="E93" s="124"/>
      <c r="F93" s="124"/>
    </row>
    <row r="94" spans="2:6" ht="12.75" customHeight="1">
      <c r="B94" s="123"/>
      <c r="C94" s="123"/>
      <c r="D94" s="124"/>
      <c r="E94" s="124"/>
      <c r="F94" s="124"/>
    </row>
    <row r="95" spans="2:6" ht="12.75" customHeight="1">
      <c r="B95" s="123"/>
      <c r="C95" s="123"/>
      <c r="D95" s="124"/>
      <c r="E95" s="124"/>
      <c r="F95" s="124"/>
    </row>
    <row r="96" spans="2:6" ht="12.75" customHeight="1">
      <c r="B96" s="118"/>
      <c r="C96" s="118"/>
      <c r="D96" s="122"/>
      <c r="E96" s="122"/>
      <c r="F96" s="122"/>
    </row>
    <row r="97" spans="2:6" ht="12.75" customHeight="1">
      <c r="B97" s="123"/>
      <c r="C97" s="123"/>
      <c r="D97" s="124"/>
      <c r="E97" s="124"/>
      <c r="F97" s="124"/>
    </row>
    <row r="98" spans="2:6" ht="12.75" customHeight="1">
      <c r="B98" s="118"/>
      <c r="C98" s="118"/>
      <c r="D98" s="122"/>
      <c r="E98" s="122"/>
      <c r="F98" s="122"/>
    </row>
    <row r="99" spans="2:6" ht="12.75" customHeight="1">
      <c r="B99" s="123"/>
      <c r="C99" s="123"/>
      <c r="D99" s="124"/>
      <c r="E99" s="124"/>
      <c r="F99" s="124"/>
    </row>
    <row r="100" spans="2:6" ht="12.75" customHeight="1">
      <c r="B100" s="118"/>
      <c r="C100" s="118"/>
      <c r="D100" s="122"/>
      <c r="E100" s="122"/>
      <c r="F100" s="122"/>
    </row>
    <row r="101" spans="2:6" ht="12.75" customHeight="1">
      <c r="B101" s="123"/>
      <c r="C101" s="123"/>
      <c r="D101" s="124"/>
      <c r="E101" s="124"/>
      <c r="F101" s="124"/>
    </row>
    <row r="102" spans="2:6" ht="12.75" customHeight="1">
      <c r="B102" s="118"/>
      <c r="C102" s="118"/>
      <c r="D102" s="122"/>
      <c r="E102" s="122"/>
      <c r="F102" s="122"/>
    </row>
    <row r="103" spans="2:6" ht="12.75" customHeight="1">
      <c r="B103" s="123"/>
      <c r="C103" s="123"/>
      <c r="D103" s="124"/>
      <c r="E103" s="124"/>
      <c r="F103" s="124"/>
    </row>
    <row r="104" spans="2:6" ht="12.75" customHeight="1">
      <c r="B104" s="118"/>
      <c r="C104" s="118"/>
      <c r="D104" s="122"/>
      <c r="E104" s="122"/>
      <c r="F104" s="122"/>
    </row>
    <row r="105" spans="2:6" ht="12.75" customHeight="1">
      <c r="B105" s="123"/>
      <c r="C105" s="123"/>
      <c r="D105" s="124"/>
      <c r="E105" s="124"/>
      <c r="F105" s="124"/>
    </row>
    <row r="106" spans="2:6" ht="12.75" customHeight="1">
      <c r="B106" s="123"/>
      <c r="C106" s="123"/>
      <c r="D106" s="124"/>
      <c r="E106" s="124"/>
      <c r="F106" s="124"/>
    </row>
    <row r="107" spans="2:6" ht="12.75" customHeight="1">
      <c r="B107" s="123"/>
      <c r="C107" s="123"/>
      <c r="D107" s="124"/>
      <c r="E107" s="124"/>
      <c r="F107" s="124"/>
    </row>
    <row r="108" spans="2:6" ht="12.75" customHeight="1">
      <c r="B108" s="123"/>
      <c r="C108" s="123"/>
      <c r="D108" s="124"/>
      <c r="E108" s="124"/>
      <c r="F108" s="124"/>
    </row>
    <row r="109" spans="2:6" ht="12.75" customHeight="1">
      <c r="B109" s="123"/>
      <c r="C109" s="123"/>
      <c r="D109" s="124"/>
      <c r="E109" s="124"/>
      <c r="F109" s="124"/>
    </row>
    <row r="110" spans="2:6" ht="12.75" customHeight="1">
      <c r="B110" s="125"/>
      <c r="C110" s="125"/>
    </row>
    <row r="111" spans="2:6" ht="12.75" customHeight="1">
      <c r="B111" s="125"/>
      <c r="C111" s="125"/>
    </row>
    <row r="112" spans="2:6" ht="12.75" customHeight="1">
      <c r="B112" s="125"/>
      <c r="C112" s="125"/>
    </row>
    <row r="113" spans="2:3" ht="12.75" customHeight="1">
      <c r="B113" s="125"/>
      <c r="C113" s="125"/>
    </row>
    <row r="114" spans="2:3" ht="12.75" customHeight="1">
      <c r="B114" s="125"/>
      <c r="C114" s="125"/>
    </row>
    <row r="115" spans="2:3" ht="12.75" customHeight="1">
      <c r="B115" s="125"/>
      <c r="C115" s="125"/>
    </row>
    <row r="116" spans="2:3" ht="12.75" customHeight="1">
      <c r="B116" s="125"/>
      <c r="C116" s="125"/>
    </row>
    <row r="117" spans="2:3" ht="12.75" customHeight="1">
      <c r="B117" s="125"/>
      <c r="C117" s="125"/>
    </row>
    <row r="118" spans="2:3" ht="12.75" customHeight="1">
      <c r="B118" s="125"/>
      <c r="C118" s="125"/>
    </row>
    <row r="119" spans="2:3" ht="12.75" customHeight="1">
      <c r="B119" s="125"/>
      <c r="C119" s="125"/>
    </row>
    <row r="120" spans="2:3" ht="12.75" customHeight="1">
      <c r="B120" s="125"/>
      <c r="C120" s="125"/>
    </row>
    <row r="121" spans="2:3" ht="12.75" customHeight="1">
      <c r="B121" s="125"/>
      <c r="C121" s="125"/>
    </row>
    <row r="122" spans="2:3" ht="12.75" customHeight="1">
      <c r="B122" s="125"/>
      <c r="C122" s="125"/>
    </row>
    <row r="123" spans="2:3" ht="12.75" customHeight="1">
      <c r="B123" s="125"/>
      <c r="C123" s="125"/>
    </row>
    <row r="124" spans="2:3" ht="12.75" customHeight="1">
      <c r="B124" s="125"/>
      <c r="C124" s="125"/>
    </row>
    <row r="125" spans="2:3" ht="12.75" customHeight="1">
      <c r="B125" s="125"/>
      <c r="C125" s="125"/>
    </row>
    <row r="126" spans="2:3" ht="12.75" customHeight="1">
      <c r="B126" s="125"/>
      <c r="C126" s="125"/>
    </row>
    <row r="127" spans="2:3" ht="12.75" customHeight="1">
      <c r="B127" s="125"/>
      <c r="C127" s="125"/>
    </row>
    <row r="128" spans="2:3" ht="12.75" customHeight="1">
      <c r="B128" s="125"/>
      <c r="C128" s="125"/>
    </row>
    <row r="129" spans="2:3" ht="12.75" customHeight="1">
      <c r="B129" s="125"/>
      <c r="C129" s="125"/>
    </row>
    <row r="130" spans="2:3" ht="12.75" customHeight="1">
      <c r="B130" s="125"/>
      <c r="C130" s="125"/>
    </row>
    <row r="131" spans="2:3" ht="12.75" customHeight="1">
      <c r="B131" s="125"/>
      <c r="C131" s="125"/>
    </row>
    <row r="132" spans="2:3" ht="12.75" customHeight="1">
      <c r="B132" s="125"/>
      <c r="C132" s="125"/>
    </row>
    <row r="133" spans="2:3" ht="12.75" customHeight="1">
      <c r="B133" s="125"/>
      <c r="C133" s="125"/>
    </row>
    <row r="134" spans="2:3" ht="12.75" customHeight="1">
      <c r="B134" s="125"/>
      <c r="C134" s="125"/>
    </row>
    <row r="135" spans="2:3" ht="12.75" customHeight="1">
      <c r="B135" s="125"/>
      <c r="C135" s="125"/>
    </row>
    <row r="136" spans="2:3" ht="12.75" customHeight="1">
      <c r="B136" s="125"/>
      <c r="C136" s="125"/>
    </row>
    <row r="137" spans="2:3" ht="12.75" customHeight="1">
      <c r="B137" s="125"/>
      <c r="C137" s="125"/>
    </row>
    <row r="138" spans="2:3" ht="12.75" customHeight="1">
      <c r="B138" s="125"/>
      <c r="C138" s="125"/>
    </row>
    <row r="139" spans="2:3" ht="12.75" customHeight="1">
      <c r="B139" s="125"/>
      <c r="C139" s="125"/>
    </row>
    <row r="140" spans="2:3" ht="12.75" customHeight="1">
      <c r="B140" s="125"/>
      <c r="C140" s="125"/>
    </row>
    <row r="141" spans="2:3" ht="12.75" customHeight="1">
      <c r="B141" s="125"/>
      <c r="C141" s="125"/>
    </row>
    <row r="142" spans="2:3" ht="12.75" customHeight="1">
      <c r="B142" s="125"/>
      <c r="C142" s="125"/>
    </row>
    <row r="143" spans="2:3" ht="12.75" customHeight="1">
      <c r="B143" s="125"/>
      <c r="C143" s="125"/>
    </row>
    <row r="144" spans="2:3" ht="12.75" customHeight="1">
      <c r="B144" s="125"/>
      <c r="C144" s="125"/>
    </row>
    <row r="145" spans="2:3" ht="12.75" customHeight="1">
      <c r="B145" s="125"/>
      <c r="C145" s="125"/>
    </row>
    <row r="146" spans="2:3" ht="12.75" customHeight="1">
      <c r="B146" s="125"/>
      <c r="C146" s="125"/>
    </row>
    <row r="147" spans="2:3" ht="12.75" customHeight="1">
      <c r="B147" s="125"/>
      <c r="C147" s="125"/>
    </row>
    <row r="148" spans="2:3" ht="12.75" customHeight="1">
      <c r="B148" s="125"/>
      <c r="C148" s="125"/>
    </row>
    <row r="149" spans="2:3" ht="12.75" customHeight="1">
      <c r="B149" s="125"/>
      <c r="C149" s="125"/>
    </row>
    <row r="150" spans="2:3" ht="12.75" customHeight="1">
      <c r="B150" s="125"/>
      <c r="C150" s="125"/>
    </row>
    <row r="151" spans="2:3" ht="12.75" customHeight="1">
      <c r="B151" s="125"/>
      <c r="C151" s="125"/>
    </row>
    <row r="152" spans="2:3" ht="12.75" customHeight="1">
      <c r="B152" s="125"/>
      <c r="C152" s="125"/>
    </row>
    <row r="153" spans="2:3" ht="12.75" customHeight="1">
      <c r="B153" s="125"/>
      <c r="C153" s="125"/>
    </row>
    <row r="154" spans="2:3" ht="12.75" customHeight="1">
      <c r="B154" s="125"/>
      <c r="C154" s="125"/>
    </row>
    <row r="155" spans="2:3" ht="12.75" customHeight="1">
      <c r="B155" s="125"/>
      <c r="C155" s="125"/>
    </row>
    <row r="156" spans="2:3" ht="12.75" customHeight="1">
      <c r="B156" s="125"/>
      <c r="C156" s="125"/>
    </row>
    <row r="157" spans="2:3" ht="12.75" customHeight="1">
      <c r="B157" s="125"/>
      <c r="C157" s="125"/>
    </row>
    <row r="158" spans="2:3" ht="12.75" customHeight="1">
      <c r="B158" s="125"/>
      <c r="C158" s="125"/>
    </row>
    <row r="159" spans="2:3" ht="12.75" customHeight="1">
      <c r="B159" s="125"/>
      <c r="C159" s="125"/>
    </row>
    <row r="160" spans="2:3" ht="12.75" customHeight="1">
      <c r="B160" s="125"/>
      <c r="C160" s="125"/>
    </row>
    <row r="161" spans="2:3" ht="12.75" customHeight="1">
      <c r="B161" s="125"/>
      <c r="C161" s="125"/>
    </row>
    <row r="162" spans="2:3" ht="12.75" customHeight="1">
      <c r="B162" s="125"/>
      <c r="C162" s="125"/>
    </row>
    <row r="163" spans="2:3" ht="12.75" customHeight="1">
      <c r="B163" s="125"/>
      <c r="C163" s="125"/>
    </row>
    <row r="164" spans="2:3" ht="12.75" customHeight="1">
      <c r="B164" s="125"/>
      <c r="C164" s="125"/>
    </row>
    <row r="165" spans="2:3" ht="12.75" customHeight="1">
      <c r="B165" s="125"/>
      <c r="C165" s="125"/>
    </row>
    <row r="166" spans="2:3" ht="12.75" customHeight="1">
      <c r="B166" s="125"/>
      <c r="C166" s="125"/>
    </row>
    <row r="167" spans="2:3" ht="12.75" customHeight="1">
      <c r="B167" s="125"/>
      <c r="C167" s="125"/>
    </row>
    <row r="168" spans="2:3" ht="12.75" customHeight="1">
      <c r="B168" s="125"/>
      <c r="C168" s="125"/>
    </row>
    <row r="169" spans="2:3" ht="12.75" customHeight="1">
      <c r="B169" s="125"/>
      <c r="C169" s="125"/>
    </row>
    <row r="170" spans="2:3" ht="12.75" customHeight="1">
      <c r="B170" s="125"/>
      <c r="C170" s="125"/>
    </row>
    <row r="171" spans="2:3" ht="12.75" customHeight="1">
      <c r="B171" s="125"/>
      <c r="C171" s="125"/>
    </row>
    <row r="172" spans="2:3" ht="12.75" customHeight="1">
      <c r="B172" s="125"/>
      <c r="C172" s="125"/>
    </row>
    <row r="173" spans="2:3" ht="12.75" customHeight="1">
      <c r="B173" s="125"/>
      <c r="C173" s="125"/>
    </row>
    <row r="174" spans="2:3" ht="12.75" customHeight="1">
      <c r="B174" s="125"/>
      <c r="C174" s="125"/>
    </row>
    <row r="175" spans="2:3" ht="12.75" customHeight="1">
      <c r="B175" s="125"/>
      <c r="C175" s="125"/>
    </row>
    <row r="176" spans="2:3" ht="12.75" customHeight="1">
      <c r="B176" s="125"/>
      <c r="C176" s="125"/>
    </row>
    <row r="177" spans="2:3" ht="12.75" customHeight="1">
      <c r="B177" s="125"/>
      <c r="C177" s="125"/>
    </row>
    <row r="178" spans="2:3" ht="12.75" customHeight="1">
      <c r="B178" s="125"/>
      <c r="C178" s="125"/>
    </row>
    <row r="179" spans="2:3" ht="12.75" customHeight="1">
      <c r="B179" s="125"/>
      <c r="C179" s="125"/>
    </row>
    <row r="180" spans="2:3" ht="12.75" customHeight="1">
      <c r="B180" s="125"/>
      <c r="C180" s="125"/>
    </row>
    <row r="181" spans="2:3" ht="12.75" customHeight="1">
      <c r="B181" s="125"/>
      <c r="C181" s="125"/>
    </row>
    <row r="182" spans="2:3" ht="12.75" customHeight="1">
      <c r="B182" s="125"/>
      <c r="C182" s="125"/>
    </row>
    <row r="183" spans="2:3" ht="12.75" customHeight="1">
      <c r="B183" s="125"/>
      <c r="C183" s="125"/>
    </row>
    <row r="184" spans="2:3" ht="12.75" customHeight="1">
      <c r="B184" s="125"/>
      <c r="C184" s="125"/>
    </row>
    <row r="185" spans="2:3" ht="12.75" customHeight="1">
      <c r="B185" s="125"/>
      <c r="C185" s="125"/>
    </row>
    <row r="186" spans="2:3" ht="12.75" customHeight="1">
      <c r="B186" s="125"/>
      <c r="C186" s="125"/>
    </row>
    <row r="187" spans="2:3" ht="12.75" customHeight="1">
      <c r="B187" s="125"/>
      <c r="C187" s="125"/>
    </row>
    <row r="188" spans="2:3" ht="12.75" customHeight="1">
      <c r="B188" s="125"/>
      <c r="C188" s="125"/>
    </row>
    <row r="189" spans="2:3" ht="12.75" customHeight="1">
      <c r="B189" s="125"/>
      <c r="C189" s="125"/>
    </row>
    <row r="190" spans="2:3" ht="12.75" customHeight="1">
      <c r="B190" s="125"/>
      <c r="C190" s="125"/>
    </row>
    <row r="191" spans="2:3" ht="12.75" customHeight="1">
      <c r="B191" s="125"/>
      <c r="C191" s="125"/>
    </row>
    <row r="192" spans="2:3" ht="12.75" customHeight="1">
      <c r="B192" s="125"/>
      <c r="C192" s="125"/>
    </row>
    <row r="193" spans="2:3" ht="12.75" customHeight="1">
      <c r="B193" s="125"/>
      <c r="C193" s="125"/>
    </row>
    <row r="194" spans="2:3" ht="12.75" customHeight="1">
      <c r="B194" s="125"/>
      <c r="C194" s="125"/>
    </row>
    <row r="195" spans="2:3" ht="12.75" customHeight="1">
      <c r="B195" s="125"/>
      <c r="C195" s="125"/>
    </row>
    <row r="196" spans="2:3" ht="12.75" customHeight="1">
      <c r="B196" s="125"/>
      <c r="C196" s="125"/>
    </row>
    <row r="197" spans="2:3" ht="12.75" customHeight="1">
      <c r="B197" s="125"/>
      <c r="C197" s="125"/>
    </row>
    <row r="198" spans="2:3" ht="12.75" customHeight="1">
      <c r="B198" s="125"/>
      <c r="C198" s="125"/>
    </row>
    <row r="199" spans="2:3" ht="12.75" customHeight="1">
      <c r="B199" s="125"/>
      <c r="C199" s="125"/>
    </row>
    <row r="200" spans="2:3" ht="12.75" customHeight="1">
      <c r="B200" s="125"/>
      <c r="C200" s="125"/>
    </row>
    <row r="201" spans="2:3" ht="12.75" customHeight="1">
      <c r="B201" s="125"/>
      <c r="C201" s="125"/>
    </row>
    <row r="202" spans="2:3" ht="12.75" customHeight="1">
      <c r="B202" s="125"/>
      <c r="C202" s="125"/>
    </row>
    <row r="203" spans="2:3" ht="12.75" customHeight="1">
      <c r="B203" s="125"/>
      <c r="C203" s="125"/>
    </row>
    <row r="204" spans="2:3" ht="12.75" customHeight="1">
      <c r="B204" s="125"/>
      <c r="C204" s="125"/>
    </row>
    <row r="205" spans="2:3" ht="12.75" customHeight="1">
      <c r="B205" s="125"/>
      <c r="C205" s="125"/>
    </row>
    <row r="206" spans="2:3" ht="12.75" customHeight="1">
      <c r="B206" s="125"/>
      <c r="C206" s="125"/>
    </row>
    <row r="207" spans="2:3" ht="12.75" customHeight="1">
      <c r="B207" s="125"/>
      <c r="C207" s="125"/>
    </row>
    <row r="208" spans="2:3" ht="12.75" customHeight="1">
      <c r="B208" s="125"/>
      <c r="C208" s="125"/>
    </row>
    <row r="209" spans="2:3" ht="12.75" customHeight="1">
      <c r="B209" s="125"/>
      <c r="C209" s="125"/>
    </row>
    <row r="210" spans="2:3" ht="12.75" customHeight="1">
      <c r="B210" s="125"/>
      <c r="C210" s="125"/>
    </row>
    <row r="211" spans="2:3" ht="12.75" customHeight="1">
      <c r="B211" s="125"/>
      <c r="C211" s="125"/>
    </row>
    <row r="212" spans="2:3" ht="12.75" customHeight="1">
      <c r="B212" s="125"/>
      <c r="C212" s="125"/>
    </row>
    <row r="213" spans="2:3" ht="12.75" customHeight="1">
      <c r="B213" s="125"/>
      <c r="C213" s="125"/>
    </row>
    <row r="214" spans="2:3" ht="12.75" customHeight="1">
      <c r="B214" s="125"/>
      <c r="C214" s="125"/>
    </row>
    <row r="215" spans="2:3" ht="12.75" customHeight="1">
      <c r="B215" s="125"/>
      <c r="C215" s="125"/>
    </row>
    <row r="216" spans="2:3" ht="12.75" customHeight="1">
      <c r="B216" s="125"/>
      <c r="C216" s="125"/>
    </row>
    <row r="217" spans="2:3" ht="12.75" customHeight="1">
      <c r="B217" s="125"/>
      <c r="C217" s="125"/>
    </row>
    <row r="218" spans="2:3" ht="12.75" customHeight="1">
      <c r="B218" s="125"/>
      <c r="C218" s="125"/>
    </row>
    <row r="219" spans="2:3" ht="12.75" customHeight="1">
      <c r="B219" s="125"/>
      <c r="C219" s="125"/>
    </row>
    <row r="220" spans="2:3" ht="12.75" customHeight="1">
      <c r="B220" s="125"/>
      <c r="C220" s="125"/>
    </row>
    <row r="221" spans="2:3" ht="12.75" customHeight="1">
      <c r="B221" s="125"/>
      <c r="C221" s="125"/>
    </row>
    <row r="222" spans="2:3" ht="12.75" customHeight="1">
      <c r="B222" s="125"/>
      <c r="C222" s="125"/>
    </row>
    <row r="223" spans="2:3" ht="12.75" customHeight="1">
      <c r="B223" s="125"/>
      <c r="C223" s="125"/>
    </row>
    <row r="224" spans="2:3" ht="12.75" customHeight="1">
      <c r="B224" s="125"/>
      <c r="C224" s="125"/>
    </row>
    <row r="225" spans="2:3" ht="12.75" customHeight="1">
      <c r="B225" s="125"/>
      <c r="C225" s="125"/>
    </row>
    <row r="226" spans="2:3" ht="12.75" customHeight="1">
      <c r="B226" s="125"/>
      <c r="C226" s="125"/>
    </row>
    <row r="227" spans="2:3" ht="12.75" customHeight="1">
      <c r="B227" s="125"/>
      <c r="C227" s="125"/>
    </row>
    <row r="228" spans="2:3" ht="12.75" customHeight="1">
      <c r="B228" s="125"/>
      <c r="C228" s="125"/>
    </row>
    <row r="229" spans="2:3" ht="12.75" customHeight="1">
      <c r="B229" s="125"/>
      <c r="C229" s="125"/>
    </row>
    <row r="230" spans="2:3" ht="12.75" customHeight="1">
      <c r="B230" s="125"/>
      <c r="C230" s="125"/>
    </row>
    <row r="231" spans="2:3" ht="12.75" customHeight="1">
      <c r="B231" s="125"/>
      <c r="C231" s="125"/>
    </row>
    <row r="232" spans="2:3" ht="12.75" customHeight="1">
      <c r="B232" s="125"/>
      <c r="C232" s="125"/>
    </row>
    <row r="233" spans="2:3" ht="12.75" customHeight="1">
      <c r="B233" s="125"/>
      <c r="C233" s="125"/>
    </row>
    <row r="234" spans="2:3" ht="12.75" customHeight="1">
      <c r="B234" s="125"/>
      <c r="C234" s="125"/>
    </row>
    <row r="235" spans="2:3" ht="12.75" customHeight="1">
      <c r="B235" s="125"/>
      <c r="C235" s="125"/>
    </row>
    <row r="236" spans="2:3" ht="12.75" customHeight="1">
      <c r="B236" s="125"/>
      <c r="C236" s="125"/>
    </row>
    <row r="237" spans="2:3" ht="12.75" customHeight="1">
      <c r="B237" s="125"/>
      <c r="C237" s="125"/>
    </row>
    <row r="238" spans="2:3" ht="12.75" customHeight="1">
      <c r="B238" s="125"/>
      <c r="C238" s="125"/>
    </row>
    <row r="239" spans="2:3" ht="12.75" customHeight="1">
      <c r="B239" s="125"/>
      <c r="C239" s="125"/>
    </row>
    <row r="240" spans="2:3" ht="12.75" customHeight="1">
      <c r="B240" s="125"/>
      <c r="C240" s="125"/>
    </row>
    <row r="241" spans="2:3" ht="12.75" customHeight="1">
      <c r="B241" s="125"/>
      <c r="C241" s="125"/>
    </row>
    <row r="242" spans="2:3" ht="12.75" customHeight="1">
      <c r="B242" s="125"/>
      <c r="C242" s="125"/>
    </row>
    <row r="243" spans="2:3" ht="12.75" customHeight="1">
      <c r="B243" s="125"/>
      <c r="C243" s="125"/>
    </row>
    <row r="244" spans="2:3" ht="12.75" customHeight="1">
      <c r="B244" s="125"/>
      <c r="C244" s="125"/>
    </row>
    <row r="245" spans="2:3" ht="12.75" customHeight="1"/>
    <row r="246" spans="2:3" ht="12.75" customHeight="1"/>
    <row r="247" spans="2:3" ht="12.75" customHeight="1"/>
    <row r="248" spans="2:3" ht="12.75" customHeight="1"/>
    <row r="249" spans="2:3" ht="12.75" customHeight="1"/>
    <row r="250" spans="2:3" ht="12.75" customHeight="1"/>
    <row r="251" spans="2:3" ht="12.75" customHeight="1"/>
    <row r="252" spans="2:3" ht="12.75" customHeight="1"/>
    <row r="253" spans="2:3" ht="12.75" customHeight="1"/>
    <row r="254" spans="2:3" ht="12.75" customHeight="1"/>
    <row r="255" spans="2:3" ht="12.75" customHeight="1"/>
    <row r="256" spans="2:3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autoFilter ref="A6:E39" xr:uid="{00000000-0009-0000-0000-000006000000}">
    <sortState ref="A6:E39">
      <sortCondition descending="1" ref="E6:E39"/>
    </sortState>
  </autoFilter>
  <pageMargins left="0.7" right="0.7" top="0.75" bottom="0.75" header="0" footer="0"/>
  <pageSetup paperSize="9" scale="8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J1000"/>
  <sheetViews>
    <sheetView showGridLines="0" topLeftCell="A73" workbookViewId="0">
      <selection activeCell="A82" sqref="A82"/>
    </sheetView>
  </sheetViews>
  <sheetFormatPr defaultColWidth="14.42578125" defaultRowHeight="15" customHeight="1"/>
  <sheetData>
    <row r="1" spans="1:10">
      <c r="A1" s="20" t="s">
        <v>115</v>
      </c>
      <c r="B1" s="20"/>
    </row>
    <row r="2" spans="1:10">
      <c r="A2" s="20" t="str">
        <f>Grants!A2</f>
        <v>Budget Title:  Budget of Sustained Socio-Economic Development and Inclusiveness</v>
      </c>
      <c r="B2" s="20"/>
    </row>
    <row r="3" spans="1:10" ht="12" customHeight="1">
      <c r="B3" s="53"/>
      <c r="J3" s="53"/>
    </row>
    <row r="4" spans="1:10" ht="18">
      <c r="B4" s="126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spans="2:2" ht="15.75" customHeight="1"/>
    <row r="34" spans="2:2" ht="15.75" customHeight="1"/>
    <row r="35" spans="2:2" ht="15.75" customHeight="1"/>
    <row r="36" spans="2:2" ht="15.75" customHeight="1"/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>
      <c r="B43" s="126" t="s">
        <v>117</v>
      </c>
    </row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spans="2:2" ht="15.75" customHeight="1"/>
    <row r="82" spans="2:2" ht="15.75" customHeight="1"/>
    <row r="83" spans="2:2" ht="15.75" customHeight="1">
      <c r="B83" s="126" t="s">
        <v>68</v>
      </c>
    </row>
    <row r="84" spans="2:2" ht="15.75" customHeight="1"/>
    <row r="85" spans="2:2" ht="15.75" customHeight="1"/>
    <row r="86" spans="2:2" ht="15.75" customHeight="1"/>
    <row r="87" spans="2:2" ht="15.75" customHeight="1"/>
    <row r="88" spans="2:2" ht="15.75" customHeight="1"/>
    <row r="89" spans="2:2" ht="15.75" customHeight="1"/>
    <row r="90" spans="2:2" ht="15.75" customHeight="1"/>
    <row r="91" spans="2:2" ht="15.75" customHeight="1"/>
    <row r="92" spans="2:2" ht="15.75" customHeight="1"/>
    <row r="93" spans="2:2" ht="15.75" customHeight="1"/>
    <row r="94" spans="2:2" ht="15.75" customHeight="1"/>
    <row r="95" spans="2:2" ht="15.75" customHeight="1"/>
    <row r="96" spans="2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2:2" ht="15.75" customHeight="1"/>
    <row r="130" spans="2:2" ht="15.75" customHeight="1"/>
    <row r="131" spans="2:2" ht="15.75" customHeight="1"/>
    <row r="132" spans="2:2" ht="15.75" customHeight="1">
      <c r="B132" s="126" t="s">
        <v>118</v>
      </c>
    </row>
    <row r="133" spans="2:2" ht="15.75" customHeight="1"/>
    <row r="134" spans="2:2" ht="15.75" customHeight="1"/>
    <row r="135" spans="2:2" ht="15.75" customHeight="1"/>
    <row r="136" spans="2:2" ht="15.75" customHeight="1"/>
    <row r="137" spans="2:2" ht="15.75" customHeight="1"/>
    <row r="138" spans="2:2" ht="15.75" customHeight="1"/>
    <row r="139" spans="2:2" ht="15.75" customHeight="1"/>
    <row r="140" spans="2:2" ht="15.75" customHeight="1"/>
    <row r="141" spans="2:2" ht="15.75" customHeight="1"/>
    <row r="142" spans="2:2" ht="15.75" customHeight="1"/>
    <row r="143" spans="2:2" ht="15.75" customHeight="1"/>
    <row r="144" spans="2:2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spans="2:2" ht="15.75" customHeight="1"/>
    <row r="162" spans="2:2" ht="15.75" customHeight="1"/>
    <row r="163" spans="2:2" ht="15.75" customHeight="1"/>
    <row r="164" spans="2:2" ht="15.75" customHeight="1"/>
    <row r="165" spans="2:2" ht="15.75" customHeight="1"/>
    <row r="166" spans="2:2" ht="15.75" customHeight="1"/>
    <row r="167" spans="2:2" ht="15.75" customHeight="1"/>
    <row r="168" spans="2:2" ht="15.75" customHeight="1"/>
    <row r="169" spans="2:2" ht="15.75" customHeight="1"/>
    <row r="170" spans="2:2" ht="15.75" customHeight="1"/>
    <row r="171" spans="2:2" ht="15.75" customHeight="1"/>
    <row r="172" spans="2:2" ht="15.75" customHeight="1">
      <c r="B172" s="126" t="s">
        <v>119</v>
      </c>
    </row>
    <row r="173" spans="2:2" ht="15.75" customHeight="1"/>
    <row r="174" spans="2:2" ht="15.75" customHeight="1"/>
    <row r="175" spans="2:2" ht="15.75" customHeight="1"/>
    <row r="176" spans="2: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Grants</vt:lpstr>
      <vt:lpstr>Loans </vt:lpstr>
      <vt:lpstr>Revenue and Financing Page </vt:lpstr>
      <vt:lpstr>Expenditure  Page </vt:lpstr>
      <vt:lpstr>General Framework </vt:lpstr>
      <vt:lpstr>Sectoral Allocations</vt:lpstr>
      <vt:lpstr>Main Capital Allocations </vt:lpstr>
      <vt:lpstr>Dashboard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15 NOTEBOOK PC</dc:creator>
  <cp:lastModifiedBy>Hp</cp:lastModifiedBy>
  <dcterms:created xsi:type="dcterms:W3CDTF">2020-01-20T23:23:34Z</dcterms:created>
  <dcterms:modified xsi:type="dcterms:W3CDTF">2020-09-15T17:24:48Z</dcterms:modified>
</cp:coreProperties>
</file>